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1"/>
  </bookViews>
  <sheets>
    <sheet name="sua  mau an tuyen khong ro 9" sheetId="1" state="hidden" r:id="rId1"/>
    <sheet name="Mẫu BC việc theo CHV Mẫu 06" sheetId="2" r:id="rId2"/>
    <sheet name="Mẫu BC tiền theo CHV Mẫu 07" sheetId="3" r:id="rId3"/>
  </sheets>
  <definedNames>
    <definedName name="_xlnm.Print_Titles" localSheetId="2">'Mẫu BC tiền theo CHV Mẫu 07'!$6:$11</definedName>
    <definedName name="_xlnm.Print_Titles" localSheetId="1">'Mẫu BC việc theo CHV Mẫu 06'!$6:$11</definedName>
  </definedNames>
  <calcPr fullCalcOnLoad="1"/>
</workbook>
</file>

<file path=xl/sharedStrings.xml><?xml version="1.0" encoding="utf-8"?>
<sst xmlns="http://schemas.openxmlformats.org/spreadsheetml/2006/main" count="334" uniqueCount="176">
  <si>
    <t>I</t>
  </si>
  <si>
    <t>II</t>
  </si>
  <si>
    <t>Số việc</t>
  </si>
  <si>
    <t>NGƯỜI LẬP BIỂU</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</si>
  <si>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</si>
  <si>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</si>
  <si>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</si>
  <si>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</si>
  <si>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</si>
  <si>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</si>
  <si>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</si>
  <si>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</si>
  <si>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</si>
  <si>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</si>
  <si>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</si>
  <si>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</si>
  <si>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</si>
  <si>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</si>
  <si>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</si>
  <si>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</si>
  <si>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</si>
  <si>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</si>
  <si>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</si>
  <si>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</si>
  <si>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</si>
  <si>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</si>
  <si>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</si>
  <si>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</si>
  <si>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</si>
  <si>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</si>
  <si>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</si>
  <si>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</si>
  <si>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</si>
  <si>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</si>
  <si>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</si>
  <si>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</si>
  <si>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</si>
  <si>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</si>
  <si>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</si>
  <si>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</si>
  <si>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</si>
  <si>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</si>
  <si>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</si>
  <si>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</si>
  <si>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</si>
  <si>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</si>
  <si>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</si>
  <si>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</si>
  <si>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</si>
  <si>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</si>
  <si>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</si>
  <si>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</si>
  <si>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</si>
  <si>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</si>
  <si>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</si>
  <si>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</si>
  <si>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</si>
  <si>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</si>
  <si>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1.3</t>
  </si>
  <si>
    <t>Đang thi hành</t>
  </si>
  <si>
    <t>1.4</t>
  </si>
  <si>
    <t>1.5</t>
  </si>
  <si>
    <t>Tạm đình chỉ thi hành án</t>
  </si>
  <si>
    <t>1.6</t>
  </si>
  <si>
    <t>1.7</t>
  </si>
  <si>
    <t>3.1</t>
  </si>
  <si>
    <t>3.2</t>
  </si>
  <si>
    <t>3.3</t>
  </si>
  <si>
    <t>4.1</t>
  </si>
  <si>
    <t>5.1</t>
  </si>
  <si>
    <t>5.2</t>
  </si>
  <si>
    <t>5.3</t>
  </si>
  <si>
    <t>1.8</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</si>
  <si>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</si>
  <si>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</si>
  <si>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</si>
  <si>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</si>
  <si>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</si>
  <si>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</si>
  <si>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</si>
  <si>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</si>
  <si>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</si>
  <si>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</si>
  <si>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</si>
  <si>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</si>
  <si>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</si>
  <si>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</si>
  <si>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</si>
  <si>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Ban hành theo TT số: 08/2015/TT-BTP</t>
  </si>
  <si>
    <t>ngày 26 tháng 6 năm 2015</t>
  </si>
  <si>
    <t>Cục THADS tỉnh Lào Cai</t>
  </si>
  <si>
    <t>Ban hành theo TT số:</t>
  </si>
  <si>
    <t xml:space="preserve"> 08/2015/TT-BTP ngày 26/6/2015</t>
  </si>
  <si>
    <r>
      <t xml:space="preserve">Đơn vị báo cáo:  </t>
    </r>
    <r>
      <rPr>
        <b/>
        <sz val="11"/>
        <rFont val="Times New Roman"/>
        <family val="1"/>
      </rPr>
      <t>Cục THADS tỉnh Lào Cai</t>
    </r>
  </si>
  <si>
    <r>
      <t xml:space="preserve">Đơn vị  nhận báo cáo: </t>
    </r>
    <r>
      <rPr>
        <b/>
        <sz val="11"/>
        <rFont val="Times New Roman"/>
        <family val="1"/>
      </rPr>
      <t>Trung tâm DLTT&amp;TKTHA</t>
    </r>
  </si>
  <si>
    <t xml:space="preserve">                                 </t>
  </si>
  <si>
    <t xml:space="preserve">          CHIA THEO CƠ QUAN THI HÀNH ÁN VÀ CHẤP HÀNH VIÊN </t>
  </si>
  <si>
    <t xml:space="preserve">                  KẾT QUẢ THI HÀNH ÁN DÂN SỰ TÍNH BẰNG VIỆC </t>
  </si>
  <si>
    <t>Tổng cục Thi hành án dân sự</t>
  </si>
  <si>
    <t>Cục THADS tỉnh</t>
  </si>
  <si>
    <t>Lục Xuân Diu</t>
  </si>
  <si>
    <t>Tạ Thị Lan Anh</t>
  </si>
  <si>
    <t>Nguyễn Thị Tuyết</t>
  </si>
  <si>
    <t>Chu Thị Thúy Hằng</t>
  </si>
  <si>
    <t>Quách Thị Thu Phương</t>
  </si>
  <si>
    <t>Vũ Ngọc Phương</t>
  </si>
  <si>
    <t>Chi  cục THADS huyện, TP</t>
  </si>
  <si>
    <t>Thành phố Lào Cai</t>
  </si>
  <si>
    <t>Đỗ Ngọc Ba</t>
  </si>
  <si>
    <t>Nguyễn Văn Đáng</t>
  </si>
  <si>
    <t>Đỗ Anh Tuấn</t>
  </si>
  <si>
    <t>Vũ Thị Liễu</t>
  </si>
  <si>
    <t>Hoàng Minh Tuấn</t>
  </si>
  <si>
    <t>Nguyễn Thị Luyến</t>
  </si>
  <si>
    <t>Đặng Đình Sử</t>
  </si>
  <si>
    <t>Huyện Bát Xát</t>
  </si>
  <si>
    <t>Mai Xuân Hòa</t>
  </si>
  <si>
    <t>Nguyễn Quang Hiệp</t>
  </si>
  <si>
    <t>2.3</t>
  </si>
  <si>
    <t>Nguyễn Thị Thu Thủy</t>
  </si>
  <si>
    <t>2.4</t>
  </si>
  <si>
    <t>Nguyễn Thanh Tùng</t>
  </si>
  <si>
    <t>Huyện Bảo Thắng</t>
  </si>
  <si>
    <t>Hà Khắc Thắng</t>
  </si>
  <si>
    <t>Phạm Đình Huy</t>
  </si>
  <si>
    <t>Đặng Hồng Thái</t>
  </si>
  <si>
    <t>3.4</t>
  </si>
  <si>
    <t>Nguyễn Văn Mười</t>
  </si>
  <si>
    <t>3.5</t>
  </si>
  <si>
    <t>Nguyễn Duy Hoàng</t>
  </si>
  <si>
    <t>Huyện Bảo Yên</t>
  </si>
  <si>
    <t>Phạm Quang Thiện</t>
  </si>
  <si>
    <t>Trần Văn Cầm</t>
  </si>
  <si>
    <t>Hà Văn Hưng</t>
  </si>
  <si>
    <t>Huyện Bắc Hà</t>
  </si>
  <si>
    <t>Sùng Quang Dùng</t>
  </si>
  <si>
    <t xml:space="preserve">Kiều Cao Hạnh </t>
  </si>
  <si>
    <t>Tạ Công Hùng</t>
  </si>
  <si>
    <t>Huyện Văn Bàn</t>
  </si>
  <si>
    <t>6.1</t>
  </si>
  <si>
    <t>Nông Hữu Lan</t>
  </si>
  <si>
    <t>6.2</t>
  </si>
  <si>
    <t>Nguyễn Đình Thóa</t>
  </si>
  <si>
    <t>Huyện Sa Pa</t>
  </si>
  <si>
    <t>7.1</t>
  </si>
  <si>
    <t>Ngô Minh Thăng</t>
  </si>
  <si>
    <t>7.2</t>
  </si>
  <si>
    <t>Nguyễn Xuân Hoàn</t>
  </si>
  <si>
    <t>7.3</t>
  </si>
  <si>
    <t>Hoàng Đăng Thiện</t>
  </si>
  <si>
    <t>Huyện Mường Khương</t>
  </si>
  <si>
    <t>8.1</t>
  </si>
  <si>
    <t>Phạm Xuân Đạt</t>
  </si>
  <si>
    <t>8.2</t>
  </si>
  <si>
    <t>Nguyễn Hoàng Mai</t>
  </si>
  <si>
    <t>8.3</t>
  </si>
  <si>
    <t>Nguyễn Mạnh Hường</t>
  </si>
  <si>
    <t>Huyện Si Ma Cai</t>
  </si>
  <si>
    <t>9.1</t>
  </si>
  <si>
    <t>Vũ Trường Trinh</t>
  </si>
  <si>
    <t>9.2</t>
  </si>
  <si>
    <t>Hoàng Văn Bưu</t>
  </si>
  <si>
    <t>Đơn vị  báo cáo:</t>
  </si>
  <si>
    <t>Đơn vị nhận báo cáo: TTDLTTTK</t>
  </si>
  <si>
    <t xml:space="preserve">  CỤC TRƯỞNG </t>
  </si>
  <si>
    <t>Tỷ lệ: 
(xong  + đình chỉ+ giảm)/ Có điều kiện * 100%</t>
  </si>
  <si>
    <t>Tỷ lệ: 
(xong  + đình chỉ)/ Có điều kiện * 100%</t>
  </si>
  <si>
    <t xml:space="preserve">   Lê Văn Thông</t>
  </si>
  <si>
    <t>01 tháng/năm 2017</t>
  </si>
  <si>
    <t xml:space="preserve"> 01 tháng/năm 2017</t>
  </si>
  <si>
    <t xml:space="preserve">Bùi Văn Yên </t>
  </si>
  <si>
    <t xml:space="preserve">     Lào Cai, ngày 02 tháng 11 năm 2016</t>
  </si>
  <si>
    <t xml:space="preserve">KT. CỤC TRƯỞNG </t>
  </si>
  <si>
    <t>Trần Vân Anh</t>
  </si>
  <si>
    <t>Lê Văn Thông</t>
  </si>
  <si>
    <t xml:space="preserve">         Lào Cai, ngày 02 tháng 11 năm 2016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</si>
</sst>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42A]dd\ mmmm\ yyyy"/>
    <numFmt numFmtId="194" formatCode="#,###"/>
    <numFmt numFmtId="195" formatCode="\%"/>
    <numFmt numFmtId="196" formatCode="#\ ###\ ###"/>
    <numFmt numFmtId="197" formatCode="0.0"/>
    <numFmt numFmtId="198" formatCode="###\ ###\ ###"/>
    <numFmt numFmtId="199" formatCode="#\ ###"/>
    <numFmt numFmtId="200" formatCode="#\ ###\ ###\ ###"/>
  </numFmts>
  <fonts count="47">
    <font>
      <sz val="12"/>
      <name val="Times New Roman"/>
      <family val="1"/>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6"/>
      <name val="Times New Roman"/>
      <family val="1"/>
    </font>
    <font>
      <i/>
      <sz val="6"/>
      <name val="Times New Roman"/>
      <family val="1"/>
    </font>
    <font>
      <i/>
      <sz val="12"/>
      <name val=".VnTime"/>
      <family val="2"/>
    </font>
    <font>
      <i/>
      <sz val="14"/>
      <name val="Times New Roman"/>
      <family val="1"/>
    </font>
    <font>
      <i/>
      <sz val="14"/>
      <name val=".VnTime"/>
      <family val="2"/>
    </font>
    <font>
      <b/>
      <sz val="14"/>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style="hair"/>
    </border>
    <border>
      <left style="thin"/>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4">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194" fontId="7" fillId="0" borderId="14" xfId="0" applyNumberFormat="1" applyFont="1" applyFill="1" applyBorder="1" applyAlignment="1" applyProtection="1">
      <alignment horizontal="center" vertical="center"/>
      <protection locked="0"/>
    </xf>
    <xf numFmtId="194" fontId="7" fillId="0" borderId="14" xfId="0" applyNumberFormat="1" applyFont="1" applyFill="1" applyBorder="1" applyAlignment="1" applyProtection="1">
      <alignment horizontal="left" vertical="center"/>
      <protection locked="0"/>
    </xf>
    <xf numFmtId="194" fontId="7" fillId="0" borderId="14" xfId="0" applyNumberFormat="1" applyFont="1" applyFill="1" applyBorder="1" applyAlignment="1">
      <alignment horizontal="left" vertical="center" wrapText="1"/>
    </xf>
    <xf numFmtId="194" fontId="7" fillId="0" borderId="15" xfId="0" applyNumberFormat="1" applyFont="1" applyFill="1" applyBorder="1" applyAlignment="1" applyProtection="1">
      <alignment horizontal="center" vertical="center"/>
      <protection locked="0"/>
    </xf>
    <xf numFmtId="194" fontId="7" fillId="0" borderId="15" xfId="0" applyNumberFormat="1" applyFont="1" applyFill="1" applyBorder="1" applyAlignment="1">
      <alignment horizontal="left" vertical="center" wrapText="1"/>
    </xf>
    <xf numFmtId="194" fontId="7" fillId="0" borderId="0" xfId="0" applyNumberFormat="1" applyFont="1" applyFill="1" applyBorder="1" applyAlignment="1" applyProtection="1">
      <alignment horizontal="center" vertical="center"/>
      <protection locked="0"/>
    </xf>
    <xf numFmtId="194" fontId="7" fillId="0" borderId="0" xfId="0" applyNumberFormat="1" applyFont="1" applyFill="1" applyBorder="1" applyAlignment="1">
      <alignment horizontal="left" vertical="center" wrapText="1"/>
    </xf>
    <xf numFmtId="194" fontId="7" fillId="0" borderId="16" xfId="0" applyNumberFormat="1" applyFont="1" applyFill="1" applyBorder="1" applyAlignment="1" applyProtection="1">
      <alignment horizontal="center" vertical="center"/>
      <protection locked="0"/>
    </xf>
    <xf numFmtId="194" fontId="7" fillId="0" borderId="16" xfId="0" applyNumberFormat="1" applyFont="1" applyFill="1" applyBorder="1" applyAlignment="1">
      <alignment horizontal="left" vertical="center" wrapText="1"/>
    </xf>
    <xf numFmtId="197" fontId="7" fillId="0" borderId="14" xfId="0" applyNumberFormat="1" applyFont="1" applyFill="1" applyBorder="1" applyAlignment="1" applyProtection="1">
      <alignment horizontal="center" vertical="center"/>
      <protection locked="0"/>
    </xf>
    <xf numFmtId="194" fontId="7" fillId="0" borderId="14" xfId="0" applyNumberFormat="1" applyFont="1" applyFill="1" applyBorder="1" applyAlignment="1" applyProtection="1">
      <alignment horizontal="right" vertical="center"/>
      <protection/>
    </xf>
    <xf numFmtId="9" fontId="7" fillId="0" borderId="14" xfId="59" applyFont="1" applyFill="1" applyBorder="1" applyAlignment="1" applyProtection="1">
      <alignment horizontal="center" vertical="center"/>
      <protection/>
    </xf>
    <xf numFmtId="49" fontId="0" fillId="0" borderId="0" xfId="0" applyNumberFormat="1" applyFont="1" applyFill="1" applyAlignment="1">
      <alignment/>
    </xf>
    <xf numFmtId="194" fontId="7" fillId="0" borderId="14" xfId="0" applyNumberFormat="1" applyFont="1" applyFill="1" applyBorder="1" applyAlignment="1">
      <alignment horizontal="center" vertical="center" wrapText="1"/>
    </xf>
    <xf numFmtId="9" fontId="7" fillId="0" borderId="14" xfId="59" applyFont="1" applyFill="1" applyBorder="1" applyAlignment="1" applyProtection="1">
      <alignment horizontal="center" vertical="center" wrapText="1"/>
      <protection/>
    </xf>
    <xf numFmtId="198" fontId="7" fillId="0" borderId="14" xfId="0" applyNumberFormat="1" applyFont="1" applyFill="1" applyBorder="1" applyAlignment="1" applyProtection="1">
      <alignment horizontal="right" vertical="center"/>
      <protection/>
    </xf>
    <xf numFmtId="198" fontId="7" fillId="0" borderId="14" xfId="0" applyNumberFormat="1" applyFont="1" applyFill="1" applyBorder="1" applyAlignment="1">
      <alignment horizontal="right"/>
    </xf>
    <xf numFmtId="49" fontId="7" fillId="0" borderId="0" xfId="0" applyNumberFormat="1" applyFont="1" applyFill="1" applyAlignment="1">
      <alignment/>
    </xf>
    <xf numFmtId="198" fontId="7" fillId="0" borderId="15" xfId="0" applyNumberFormat="1" applyFont="1" applyFill="1" applyBorder="1" applyAlignment="1" applyProtection="1">
      <alignment horizontal="right" vertical="center"/>
      <protection/>
    </xf>
    <xf numFmtId="198" fontId="22" fillId="0" borderId="10" xfId="0" applyNumberFormat="1" applyFont="1" applyFill="1" applyBorder="1" applyAlignment="1" applyProtection="1">
      <alignment horizontal="right" vertical="center"/>
      <protection/>
    </xf>
    <xf numFmtId="198" fontId="22" fillId="0" borderId="17" xfId="0" applyNumberFormat="1" applyFont="1" applyFill="1" applyBorder="1" applyAlignment="1">
      <alignment horizontal="right" vertical="center" wrapText="1"/>
    </xf>
    <xf numFmtId="9" fontId="22" fillId="0" borderId="10" xfId="59" applyFont="1" applyFill="1" applyBorder="1" applyAlignment="1" applyProtection="1">
      <alignment horizontal="center" vertical="center"/>
      <protection/>
    </xf>
    <xf numFmtId="49" fontId="22"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0" fillId="0" borderId="12" xfId="0" applyNumberFormat="1" applyFont="1" applyFill="1" applyBorder="1" applyAlignment="1">
      <alignment/>
    </xf>
    <xf numFmtId="49" fontId="0" fillId="0" borderId="0" xfId="0" applyNumberFormat="1" applyFont="1" applyFill="1" applyBorder="1" applyAlignment="1">
      <alignment/>
    </xf>
    <xf numFmtId="49" fontId="0" fillId="0" borderId="10" xfId="0" applyNumberFormat="1" applyFont="1" applyFill="1" applyBorder="1" applyAlignment="1">
      <alignment/>
    </xf>
    <xf numFmtId="49" fontId="7" fillId="0" borderId="10" xfId="0" applyNumberFormat="1" applyFont="1" applyFill="1" applyBorder="1" applyAlignment="1" applyProtection="1">
      <alignment horizontal="center" vertical="center"/>
      <protection/>
    </xf>
    <xf numFmtId="194" fontId="22" fillId="0" borderId="17" xfId="0" applyNumberFormat="1" applyFont="1" applyFill="1" applyBorder="1" applyAlignment="1" applyProtection="1">
      <alignment horizontal="center" vertical="center"/>
      <protection locked="0"/>
    </xf>
    <xf numFmtId="194" fontId="22" fillId="0" borderId="17" xfId="0" applyNumberFormat="1" applyFont="1" applyFill="1" applyBorder="1" applyAlignment="1" applyProtection="1">
      <alignment horizontal="left" vertical="center"/>
      <protection locked="0"/>
    </xf>
    <xf numFmtId="198" fontId="22" fillId="0" borderId="17" xfId="0" applyNumberFormat="1" applyFont="1" applyFill="1" applyBorder="1" applyAlignment="1" applyProtection="1">
      <alignment horizontal="right" vertical="center"/>
      <protection/>
    </xf>
    <xf numFmtId="198" fontId="22" fillId="0" borderId="17" xfId="0" applyNumberFormat="1" applyFont="1" applyFill="1" applyBorder="1" applyAlignment="1">
      <alignment horizontal="right"/>
    </xf>
    <xf numFmtId="9" fontId="22" fillId="0" borderId="17" xfId="59" applyFont="1" applyFill="1" applyBorder="1" applyAlignment="1" applyProtection="1">
      <alignment horizontal="center" vertical="center"/>
      <protection/>
    </xf>
    <xf numFmtId="194" fontId="7" fillId="0" borderId="14" xfId="59" applyNumberFormat="1" applyFont="1" applyFill="1" applyBorder="1" applyAlignment="1" applyProtection="1">
      <alignment horizontal="right" vertical="center"/>
      <protection/>
    </xf>
    <xf numFmtId="194" fontId="7" fillId="0" borderId="14" xfId="0" applyNumberFormat="1" applyFont="1" applyFill="1" applyBorder="1" applyAlignment="1">
      <alignment horizontal="right"/>
    </xf>
    <xf numFmtId="194" fontId="22" fillId="0" borderId="14" xfId="0" applyNumberFormat="1" applyFont="1" applyFill="1" applyBorder="1" applyAlignment="1" applyProtection="1">
      <alignment horizontal="center" vertical="center"/>
      <protection locked="0"/>
    </xf>
    <xf numFmtId="194" fontId="22" fillId="0" borderId="14" xfId="0" applyNumberFormat="1" applyFont="1" applyFill="1" applyBorder="1" applyAlignment="1" applyProtection="1">
      <alignment horizontal="left" vertical="center"/>
      <protection locked="0"/>
    </xf>
    <xf numFmtId="198" fontId="22" fillId="0" borderId="14" xfId="0" applyNumberFormat="1" applyFont="1" applyFill="1" applyBorder="1" applyAlignment="1" applyProtection="1">
      <alignment horizontal="right" vertical="center"/>
      <protection/>
    </xf>
    <xf numFmtId="198" fontId="22" fillId="0" borderId="18" xfId="0" applyNumberFormat="1" applyFont="1" applyFill="1" applyBorder="1" applyAlignment="1" applyProtection="1">
      <alignment horizontal="right" vertical="center"/>
      <protection/>
    </xf>
    <xf numFmtId="9" fontId="22" fillId="0" borderId="14" xfId="59" applyFont="1" applyFill="1" applyBorder="1" applyAlignment="1" applyProtection="1">
      <alignment horizontal="center" vertical="center"/>
      <protection/>
    </xf>
    <xf numFmtId="194" fontId="22" fillId="0" borderId="14" xfId="0" applyNumberFormat="1" applyFont="1" applyFill="1" applyBorder="1" applyAlignment="1" applyProtection="1">
      <alignment horizontal="left" vertical="center" wrapText="1"/>
      <protection locked="0"/>
    </xf>
    <xf numFmtId="198" fontId="7" fillId="0" borderId="14" xfId="59" applyNumberFormat="1" applyFont="1" applyFill="1" applyBorder="1" applyAlignment="1" applyProtection="1">
      <alignment horizontal="right" vertical="center"/>
      <protection/>
    </xf>
    <xf numFmtId="194" fontId="22" fillId="0" borderId="18" xfId="0" applyNumberFormat="1" applyFont="1" applyFill="1" applyBorder="1" applyAlignment="1" applyProtection="1">
      <alignment horizontal="left" vertical="center" wrapText="1"/>
      <protection locked="0"/>
    </xf>
    <xf numFmtId="198" fontId="22" fillId="0" borderId="18" xfId="0" applyNumberFormat="1" applyFont="1" applyFill="1" applyBorder="1" applyAlignment="1">
      <alignment horizontal="right"/>
    </xf>
    <xf numFmtId="198" fontId="22" fillId="0" borderId="14" xfId="0" applyNumberFormat="1" applyFont="1" applyFill="1" applyBorder="1" applyAlignment="1">
      <alignment horizontal="right"/>
    </xf>
    <xf numFmtId="49" fontId="0" fillId="0" borderId="0" xfId="0" applyNumberFormat="1" applyFill="1" applyAlignment="1">
      <alignment/>
    </xf>
    <xf numFmtId="198" fontId="7" fillId="0" borderId="15" xfId="59" applyNumberFormat="1" applyFont="1" applyFill="1" applyBorder="1" applyAlignment="1" applyProtection="1">
      <alignment horizontal="right" vertical="center"/>
      <protection/>
    </xf>
    <xf numFmtId="198" fontId="7" fillId="0" borderId="15" xfId="0" applyNumberFormat="1" applyFont="1" applyFill="1" applyBorder="1" applyAlignment="1">
      <alignment horizontal="right"/>
    </xf>
    <xf numFmtId="9" fontId="7" fillId="0" borderId="15" xfId="59" applyFont="1" applyFill="1" applyBorder="1" applyAlignment="1" applyProtection="1">
      <alignment horizontal="center" vertical="center"/>
      <protection/>
    </xf>
    <xf numFmtId="198" fontId="7" fillId="0" borderId="16" xfId="0" applyNumberFormat="1" applyFont="1" applyFill="1" applyBorder="1" applyAlignment="1" applyProtection="1">
      <alignment horizontal="center" vertical="center"/>
      <protection/>
    </xf>
    <xf numFmtId="198" fontId="7" fillId="0" borderId="0" xfId="0" applyNumberFormat="1" applyFont="1" applyFill="1" applyBorder="1" applyAlignment="1" applyProtection="1">
      <alignment horizontal="center" vertical="center"/>
      <protection/>
    </xf>
    <xf numFmtId="198" fontId="7" fillId="0" borderId="16" xfId="59" applyNumberFormat="1" applyFont="1" applyFill="1" applyBorder="1" applyAlignment="1" applyProtection="1">
      <alignment horizontal="center" vertical="center"/>
      <protection/>
    </xf>
    <xf numFmtId="198" fontId="7" fillId="0" borderId="16" xfId="0" applyNumberFormat="1" applyFont="1" applyFill="1" applyBorder="1" applyAlignment="1">
      <alignment horizontal="center"/>
    </xf>
    <xf numFmtId="9" fontId="7" fillId="0" borderId="16" xfId="59" applyFont="1" applyFill="1" applyBorder="1" applyAlignment="1" applyProtection="1">
      <alignment horizontal="center" vertical="center"/>
      <protection/>
    </xf>
    <xf numFmtId="49" fontId="44" fillId="0" borderId="0" xfId="0" applyNumberFormat="1" applyFont="1" applyFill="1" applyBorder="1" applyAlignment="1">
      <alignment horizontal="center" wrapText="1"/>
    </xf>
    <xf numFmtId="49" fontId="45" fillId="0" borderId="0" xfId="0" applyNumberFormat="1" applyFont="1" applyFill="1" applyBorder="1" applyAlignment="1">
      <alignment/>
    </xf>
    <xf numFmtId="49" fontId="21" fillId="0" borderId="0" xfId="0" applyNumberFormat="1" applyFont="1" applyFill="1" applyBorder="1" applyAlignment="1">
      <alignment/>
    </xf>
    <xf numFmtId="194" fontId="2" fillId="0" borderId="0" xfId="0" applyNumberFormat="1" applyFont="1" applyFill="1" applyAlignment="1">
      <alignment horizontal="center"/>
    </xf>
    <xf numFmtId="49" fontId="21" fillId="0" borderId="0" xfId="0" applyNumberFormat="1" applyFont="1" applyFill="1" applyBorder="1" applyAlignment="1">
      <alignment horizontal="center" wrapText="1"/>
    </xf>
    <xf numFmtId="49" fontId="46" fillId="0" borderId="0" xfId="0" applyNumberFormat="1" applyFont="1" applyFill="1" applyBorder="1" applyAlignment="1">
      <alignment/>
    </xf>
    <xf numFmtId="49" fontId="23" fillId="0" borderId="0" xfId="0" applyNumberFormat="1" applyFont="1" applyFill="1" applyAlignment="1">
      <alignment/>
    </xf>
    <xf numFmtId="49" fontId="23" fillId="0" borderId="0" xfId="0" applyNumberFormat="1" applyFont="1" applyFill="1" applyAlignment="1">
      <alignment/>
    </xf>
    <xf numFmtId="49" fontId="23" fillId="0" borderId="0" xfId="0" applyNumberFormat="1" applyFont="1" applyFill="1" applyAlignment="1">
      <alignment wrapText="1"/>
    </xf>
    <xf numFmtId="49" fontId="21" fillId="0" borderId="0" xfId="0" applyNumberFormat="1" applyFont="1" applyFill="1" applyAlignment="1">
      <alignment/>
    </xf>
    <xf numFmtId="49" fontId="13" fillId="0" borderId="0" xfId="0" applyNumberFormat="1" applyFont="1" applyFill="1" applyAlignment="1">
      <alignment/>
    </xf>
    <xf numFmtId="49" fontId="0" fillId="0" borderId="12" xfId="0" applyNumberFormat="1" applyFill="1" applyBorder="1" applyAlignment="1">
      <alignment horizontal="center"/>
    </xf>
    <xf numFmtId="49" fontId="0"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42" fillId="0" borderId="10" xfId="0" applyNumberFormat="1" applyFont="1" applyFill="1" applyBorder="1" applyAlignment="1" applyProtection="1">
      <alignment horizontal="center" vertical="center"/>
      <protection/>
    </xf>
    <xf numFmtId="49" fontId="42" fillId="0" borderId="10" xfId="0" applyNumberFormat="1" applyFont="1" applyFill="1" applyBorder="1" applyAlignment="1" applyProtection="1">
      <alignment horizontal="center" vertical="center" wrapText="1"/>
      <protection/>
    </xf>
    <xf numFmtId="49" fontId="42" fillId="0" borderId="0" xfId="0" applyNumberFormat="1" applyFont="1" applyFill="1" applyAlignment="1">
      <alignment/>
    </xf>
    <xf numFmtId="194" fontId="22" fillId="0" borderId="10" xfId="0" applyNumberFormat="1" applyFont="1" applyFill="1" applyBorder="1" applyAlignment="1" applyProtection="1">
      <alignment horizontal="right" vertical="center"/>
      <protection/>
    </xf>
    <xf numFmtId="194" fontId="22" fillId="0" borderId="10" xfId="0" applyNumberFormat="1" applyFont="1" applyFill="1" applyBorder="1" applyAlignment="1" applyProtection="1">
      <alignment horizontal="center" vertical="center" wrapText="1"/>
      <protection/>
    </xf>
    <xf numFmtId="9" fontId="22" fillId="0" borderId="10" xfId="59" applyFont="1" applyFill="1" applyBorder="1" applyAlignment="1" applyProtection="1">
      <alignment horizontal="center" vertical="center" wrapText="1"/>
      <protection/>
    </xf>
    <xf numFmtId="194" fontId="22" fillId="0" borderId="17" xfId="0" applyNumberFormat="1" applyFont="1" applyFill="1" applyBorder="1" applyAlignment="1" applyProtection="1">
      <alignment horizontal="right" vertical="center"/>
      <protection/>
    </xf>
    <xf numFmtId="194" fontId="22" fillId="0" borderId="14" xfId="0" applyNumberFormat="1" applyFont="1" applyFill="1" applyBorder="1" applyAlignment="1">
      <alignment horizontal="center" vertical="center" wrapText="1"/>
    </xf>
    <xf numFmtId="9" fontId="22" fillId="0" borderId="17" xfId="59" applyFont="1" applyFill="1" applyBorder="1" applyAlignment="1" applyProtection="1">
      <alignment horizontal="center" vertical="center" wrapText="1"/>
      <protection/>
    </xf>
    <xf numFmtId="194" fontId="22" fillId="0" borderId="14" xfId="0" applyNumberFormat="1" applyFont="1" applyFill="1" applyBorder="1" applyAlignment="1" applyProtection="1">
      <alignment horizontal="right" vertical="center"/>
      <protection/>
    </xf>
    <xf numFmtId="9" fontId="22" fillId="0" borderId="14" xfId="59" applyFont="1" applyFill="1" applyBorder="1" applyAlignment="1" applyProtection="1">
      <alignment horizontal="center" vertical="center" wrapText="1"/>
      <protection/>
    </xf>
    <xf numFmtId="194" fontId="22" fillId="0" borderId="14" xfId="0" applyNumberFormat="1" applyFont="1" applyFill="1" applyBorder="1" applyAlignment="1" applyProtection="1">
      <alignment horizontal="center" vertical="center" wrapText="1"/>
      <protection/>
    </xf>
    <xf numFmtId="194" fontId="7" fillId="0" borderId="14" xfId="0" applyNumberFormat="1" applyFont="1" applyFill="1" applyBorder="1" applyAlignment="1" applyProtection="1">
      <alignment horizontal="center" vertical="center" wrapText="1"/>
      <protection/>
    </xf>
    <xf numFmtId="194" fontId="2" fillId="0" borderId="14" xfId="0" applyNumberFormat="1" applyFont="1" applyFill="1" applyBorder="1" applyAlignment="1">
      <alignment horizontal="center" vertical="center" wrapText="1"/>
    </xf>
    <xf numFmtId="194" fontId="0" fillId="0" borderId="14" xfId="0" applyNumberFormat="1" applyFont="1" applyFill="1" applyBorder="1" applyAlignment="1" applyProtection="1">
      <alignment horizontal="right" vertical="center"/>
      <protection/>
    </xf>
    <xf numFmtId="194" fontId="2" fillId="0" borderId="14" xfId="0" applyNumberFormat="1" applyFont="1" applyFill="1" applyBorder="1" applyAlignment="1" applyProtection="1">
      <alignment horizontal="right" vertical="center"/>
      <protection/>
    </xf>
    <xf numFmtId="194" fontId="7" fillId="0" borderId="15" xfId="0" applyNumberFormat="1" applyFont="1" applyFill="1" applyBorder="1" applyAlignment="1" applyProtection="1">
      <alignment horizontal="right" vertical="center"/>
      <protection/>
    </xf>
    <xf numFmtId="9" fontId="7" fillId="0" borderId="15" xfId="59" applyFont="1" applyFill="1" applyBorder="1" applyAlignment="1" applyProtection="1">
      <alignment horizontal="center" vertical="center" wrapText="1"/>
      <protection/>
    </xf>
    <xf numFmtId="194" fontId="7" fillId="0" borderId="0" xfId="0" applyNumberFormat="1" applyFont="1" applyFill="1" applyBorder="1" applyAlignment="1" applyProtection="1">
      <alignment horizontal="right" vertical="center"/>
      <protection/>
    </xf>
    <xf numFmtId="194" fontId="0" fillId="0" borderId="0" xfId="0" applyNumberFormat="1" applyFont="1" applyFill="1" applyBorder="1" applyAlignment="1" applyProtection="1">
      <alignment horizontal="right" vertical="center"/>
      <protection/>
    </xf>
    <xf numFmtId="194" fontId="7" fillId="0" borderId="0" xfId="0" applyNumberFormat="1" applyFont="1" applyFill="1" applyBorder="1" applyAlignment="1" applyProtection="1">
      <alignment horizontal="center" vertical="center" wrapText="1"/>
      <protection/>
    </xf>
    <xf numFmtId="9" fontId="7" fillId="0" borderId="0" xfId="59" applyFont="1" applyFill="1" applyBorder="1" applyAlignment="1" applyProtection="1">
      <alignment horizontal="center" vertical="center" wrapText="1"/>
      <protection/>
    </xf>
    <xf numFmtId="194" fontId="19" fillId="0" borderId="0" xfId="0" applyNumberFormat="1" applyFont="1" applyFill="1" applyBorder="1" applyAlignment="1">
      <alignment horizontal="center" wrapText="1"/>
    </xf>
    <xf numFmtId="49" fontId="43" fillId="0" borderId="0" xfId="0" applyNumberFormat="1" applyFont="1" applyFill="1" applyBorder="1" applyAlignment="1">
      <alignment/>
    </xf>
    <xf numFmtId="194" fontId="2" fillId="0" borderId="0" xfId="0" applyNumberFormat="1" applyFont="1" applyFill="1" applyBorder="1" applyAlignment="1">
      <alignment/>
    </xf>
    <xf numFmtId="194" fontId="12" fillId="0" borderId="0" xfId="0" applyNumberFormat="1" applyFont="1" applyFill="1" applyBorder="1" applyAlignment="1">
      <alignment horizontal="center" wrapText="1"/>
    </xf>
    <xf numFmtId="49" fontId="1" fillId="0" borderId="0" xfId="0" applyNumberFormat="1" applyFont="1" applyFill="1" applyBorder="1" applyAlignment="1">
      <alignment/>
    </xf>
    <xf numFmtId="194" fontId="0" fillId="0" borderId="0" xfId="0" applyNumberFormat="1" applyFont="1" applyFill="1" applyAlignment="1">
      <alignment/>
    </xf>
    <xf numFmtId="194" fontId="0" fillId="0" borderId="0" xfId="0" applyNumberFormat="1" applyFont="1" applyFill="1" applyAlignment="1">
      <alignment horizontal="center" vertical="center" wrapText="1"/>
    </xf>
    <xf numFmtId="194" fontId="2" fillId="0" borderId="0" xfId="0" applyNumberFormat="1" applyFont="1" applyFill="1" applyAlignment="1">
      <alignment/>
    </xf>
    <xf numFmtId="49" fontId="0" fillId="0" borderId="0" xfId="0" applyNumberFormat="1" applyFont="1" applyFill="1" applyAlignment="1">
      <alignment horizontal="center" vertical="center" wrapText="1"/>
    </xf>
    <xf numFmtId="49" fontId="13" fillId="0" borderId="16"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distributed" wrapText="1"/>
    </xf>
    <xf numFmtId="0" fontId="3" fillId="0" borderId="24" xfId="0" applyFont="1" applyFill="1" applyBorder="1" applyAlignment="1">
      <alignment horizontal="center" vertical="distributed"/>
    </xf>
    <xf numFmtId="49" fontId="6" fillId="0" borderId="25"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3" fillId="0" borderId="26" xfId="0" applyFont="1" applyFill="1" applyBorder="1" applyAlignment="1">
      <alignment/>
    </xf>
    <xf numFmtId="49" fontId="6" fillId="0" borderId="23" xfId="0" applyNumberFormat="1" applyFont="1" applyFill="1" applyBorder="1" applyAlignment="1">
      <alignment horizontal="center" vertical="center" wrapText="1"/>
    </xf>
    <xf numFmtId="49" fontId="11" fillId="0" borderId="0" xfId="0" applyNumberFormat="1" applyFont="1" applyFill="1" applyAlignment="1">
      <alignment horizontal="left" wrapText="1"/>
    </xf>
    <xf numFmtId="49" fontId="5" fillId="0"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9" fontId="13" fillId="0" borderId="0" xfId="0" applyNumberFormat="1" applyFont="1" applyFill="1" applyAlignment="1">
      <alignment horizontal="center"/>
    </xf>
    <xf numFmtId="49" fontId="10" fillId="0" borderId="19"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1"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49" fontId="10" fillId="0" borderId="16"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horizontal="center" vertical="center" wrapText="1"/>
      <protection/>
    </xf>
    <xf numFmtId="49" fontId="20" fillId="0" borderId="26" xfId="0" applyNumberFormat="1" applyFont="1" applyFill="1" applyBorder="1" applyAlignment="1">
      <alignment horizontal="center" vertical="center" wrapText="1"/>
    </xf>
    <xf numFmtId="49" fontId="41" fillId="0" borderId="23" xfId="0" applyNumberFormat="1" applyFont="1" applyFill="1" applyBorder="1" applyAlignment="1" applyProtection="1">
      <alignment horizontal="center" vertical="center" wrapText="1"/>
      <protection/>
    </xf>
    <xf numFmtId="49" fontId="41" fillId="0" borderId="24" xfId="0" applyNumberFormat="1" applyFont="1" applyFill="1" applyBorder="1" applyAlignment="1" applyProtection="1">
      <alignment horizontal="center" vertical="center" wrapText="1"/>
      <protection/>
    </xf>
    <xf numFmtId="49" fontId="20" fillId="0" borderId="24" xfId="0" applyNumberFormat="1" applyFont="1" applyFill="1" applyBorder="1" applyAlignment="1" applyProtection="1">
      <alignment horizontal="center" vertical="center" wrapText="1"/>
      <protection/>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49" fontId="10" fillId="0" borderId="23" xfId="0" applyNumberFormat="1" applyFont="1" applyFill="1" applyBorder="1" applyAlignment="1" applyProtection="1">
      <alignment horizontal="center" vertical="center" wrapText="1"/>
      <protection/>
    </xf>
    <xf numFmtId="49" fontId="10" fillId="0" borderId="25"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49" fontId="10" fillId="0" borderId="2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5" xfId="0" applyNumberFormat="1" applyFont="1" applyFill="1" applyBorder="1" applyAlignment="1" applyProtection="1">
      <alignment horizontal="center" vertical="center" wrapText="1"/>
      <protection/>
    </xf>
    <xf numFmtId="49" fontId="10" fillId="0" borderId="24" xfId="0" applyNumberFormat="1" applyFont="1" applyFill="1" applyBorder="1" applyAlignment="1" applyProtection="1">
      <alignment horizontal="center" vertical="center" wrapText="1"/>
      <protection/>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pplyProtection="1">
      <alignment horizontal="center" vertical="center" wrapText="1"/>
      <protection/>
    </xf>
    <xf numFmtId="49" fontId="10" fillId="0" borderId="22" xfId="0" applyNumberFormat="1" applyFont="1" applyFill="1" applyBorder="1" applyAlignment="1">
      <alignment horizontal="center" vertical="center" wrapText="1"/>
    </xf>
    <xf numFmtId="194" fontId="12" fillId="0" borderId="0" xfId="0" applyNumberFormat="1" applyFont="1" applyFill="1" applyBorder="1" applyAlignment="1">
      <alignment horizontal="center" wrapText="1"/>
    </xf>
    <xf numFmtId="194" fontId="2" fillId="0" borderId="23" xfId="0" applyNumberFormat="1" applyFont="1" applyFill="1" applyBorder="1" applyAlignment="1" applyProtection="1">
      <alignment horizontal="center" vertical="center" wrapText="1"/>
      <protection/>
    </xf>
    <xf numFmtId="194" fontId="2" fillId="0" borderId="24" xfId="0" applyNumberFormat="1" applyFont="1" applyFill="1" applyBorder="1" applyAlignment="1" applyProtection="1">
      <alignment horizontal="center" vertical="center" wrapText="1"/>
      <protection/>
    </xf>
    <xf numFmtId="194" fontId="19" fillId="0" borderId="0" xfId="0" applyNumberFormat="1" applyFont="1" applyFill="1" applyBorder="1" applyAlignment="1">
      <alignment wrapText="1"/>
    </xf>
    <xf numFmtId="194" fontId="19" fillId="0" borderId="0" xfId="0" applyNumberFormat="1" applyFont="1" applyFill="1" applyBorder="1" applyAlignment="1">
      <alignment horizontal="center" vertical="center"/>
    </xf>
    <xf numFmtId="194" fontId="1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center" wrapText="1"/>
    </xf>
    <xf numFmtId="49" fontId="6" fillId="0" borderId="0" xfId="0" applyNumberFormat="1" applyFont="1" applyFill="1" applyBorder="1" applyAlignment="1">
      <alignment horizontal="left"/>
    </xf>
    <xf numFmtId="49" fontId="2" fillId="0" borderId="0" xfId="0" applyNumberFormat="1" applyFont="1" applyFill="1" applyAlignment="1">
      <alignment horizontal="left"/>
    </xf>
    <xf numFmtId="49" fontId="12" fillId="0" borderId="0" xfId="0" applyNumberFormat="1" applyFont="1" applyFill="1" applyAlignment="1">
      <alignment horizontal="center"/>
    </xf>
    <xf numFmtId="49" fontId="0" fillId="0" borderId="0" xfId="0" applyNumberFormat="1" applyFill="1" applyAlignment="1">
      <alignment horizontal="left"/>
    </xf>
    <xf numFmtId="49" fontId="12" fillId="0" borderId="0" xfId="0" applyNumberFormat="1" applyFont="1" applyFill="1" applyAlignment="1">
      <alignment horizontal="center" wrapText="1"/>
    </xf>
    <xf numFmtId="49" fontId="0" fillId="0" borderId="0" xfId="0" applyNumberFormat="1" applyFont="1" applyFill="1" applyAlignment="1">
      <alignment horizontal="left"/>
    </xf>
    <xf numFmtId="49" fontId="3" fillId="0" borderId="12" xfId="0" applyNumberFormat="1" applyFont="1" applyFill="1" applyBorder="1" applyAlignment="1">
      <alignment horizontal="left"/>
    </xf>
    <xf numFmtId="49" fontId="20" fillId="0" borderId="19" xfId="0" applyNumberFormat="1" applyFont="1" applyFill="1" applyBorder="1" applyAlignment="1" applyProtection="1">
      <alignment horizontal="center" vertical="center" wrapText="1"/>
      <protection/>
    </xf>
    <xf numFmtId="49" fontId="20" fillId="0" borderId="20"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49" fontId="20" fillId="0" borderId="13" xfId="0" applyNumberFormat="1" applyFont="1" applyFill="1" applyBorder="1" applyAlignment="1" applyProtection="1">
      <alignment horizontal="center" vertical="center" wrapText="1"/>
      <protection/>
    </xf>
    <xf numFmtId="49" fontId="20" fillId="0" borderId="22" xfId="0" applyNumberFormat="1" applyFont="1" applyFill="1" applyBorder="1" applyAlignment="1">
      <alignment horizontal="center" vertical="center" wrapText="1"/>
    </xf>
    <xf numFmtId="49" fontId="21" fillId="0" borderId="0" xfId="0" applyNumberFormat="1" applyFont="1" applyFill="1" applyBorder="1" applyAlignment="1">
      <alignment horizontal="center" wrapText="1"/>
    </xf>
    <xf numFmtId="49" fontId="22" fillId="0" borderId="23" xfId="0" applyNumberFormat="1" applyFont="1" applyFill="1" applyBorder="1" applyAlignment="1" applyProtection="1">
      <alignment horizontal="center" vertical="center" wrapText="1"/>
      <protection/>
    </xf>
    <xf numFmtId="49" fontId="22" fillId="0" borderId="24" xfId="0" applyNumberFormat="1" applyFont="1" applyFill="1" applyBorder="1" applyAlignment="1" applyProtection="1">
      <alignment horizontal="center" vertical="center" wrapText="1"/>
      <protection/>
    </xf>
    <xf numFmtId="49" fontId="21" fillId="0" borderId="0"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194" fontId="44" fillId="0" borderId="0" xfId="0" applyNumberFormat="1" applyFont="1" applyFill="1" applyBorder="1" applyAlignment="1">
      <alignment wrapText="1"/>
    </xf>
    <xf numFmtId="49" fontId="6" fillId="0" borderId="0" xfId="0" applyNumberFormat="1" applyFont="1" applyFill="1" applyBorder="1" applyAlignment="1">
      <alignment horizontal="left" wrapText="1"/>
    </xf>
    <xf numFmtId="49" fontId="23" fillId="0" borderId="0" xfId="0" applyNumberFormat="1" applyFont="1" applyFill="1" applyAlignment="1">
      <alignment horizontal="center" wrapText="1"/>
    </xf>
    <xf numFmtId="49" fontId="7" fillId="0" borderId="11" xfId="0" applyNumberFormat="1" applyFont="1" applyFill="1" applyBorder="1" applyAlignment="1" applyProtection="1">
      <alignment horizontal="center" vertical="center" wrapText="1"/>
      <protection/>
    </xf>
    <xf numFmtId="49" fontId="7" fillId="0" borderId="26"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0" fillId="0" borderId="16"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49" fontId="20" fillId="0" borderId="23" xfId="0" applyNumberFormat="1" applyFont="1" applyFill="1" applyBorder="1" applyAlignment="1" applyProtection="1">
      <alignment horizontal="center" vertical="center" wrapText="1"/>
      <protection/>
    </xf>
    <xf numFmtId="49" fontId="20" fillId="0" borderId="25"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49" fontId="5" fillId="0" borderId="24" xfId="0" applyNumberFormat="1" applyFont="1" applyFill="1" applyBorder="1" applyAlignment="1" applyProtection="1">
      <alignment horizontal="center" vertical="center" wrapText="1"/>
      <protection/>
    </xf>
    <xf numFmtId="49" fontId="21" fillId="0" borderId="0" xfId="0" applyNumberFormat="1" applyFont="1" applyFill="1" applyAlignment="1">
      <alignment horizontal="center"/>
    </xf>
    <xf numFmtId="49" fontId="44" fillId="0" borderId="0" xfId="0" applyNumberFormat="1" applyFont="1" applyFill="1" applyBorder="1" applyAlignment="1">
      <alignment horizontal="center" wrapText="1"/>
    </xf>
    <xf numFmtId="198" fontId="7" fillId="24" borderId="14" xfId="0" applyNumberFormat="1" applyFont="1" applyFill="1" applyBorder="1" applyAlignment="1" applyProtection="1">
      <alignment horizontal="right" vertical="center"/>
      <protection/>
    </xf>
    <xf numFmtId="198" fontId="7" fillId="24" borderId="15" xfId="0" applyNumberFormat="1"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8592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8592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38300" y="1905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38300" y="1905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638300" y="1905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49" t="s">
        <v>14</v>
      </c>
      <c r="B1" s="149"/>
      <c r="C1" s="96" t="s">
        <v>51</v>
      </c>
      <c r="D1" s="96"/>
      <c r="E1" s="96"/>
      <c r="F1" s="150" t="s">
        <v>47</v>
      </c>
      <c r="G1" s="150"/>
      <c r="H1" s="150"/>
    </row>
    <row r="2" spans="1:8" ht="33.75" customHeight="1">
      <c r="A2" s="151" t="s">
        <v>54</v>
      </c>
      <c r="B2" s="151"/>
      <c r="C2" s="96"/>
      <c r="D2" s="96"/>
      <c r="E2" s="96"/>
      <c r="F2" s="152" t="s">
        <v>48</v>
      </c>
      <c r="G2" s="152"/>
      <c r="H2" s="152"/>
    </row>
    <row r="3" spans="1:8" ht="19.5" customHeight="1">
      <c r="A3" s="4" t="s">
        <v>43</v>
      </c>
      <c r="B3" s="4"/>
      <c r="C3" s="22"/>
      <c r="D3" s="22"/>
      <c r="E3" s="22"/>
      <c r="F3" s="152" t="s">
        <v>49</v>
      </c>
      <c r="G3" s="152"/>
      <c r="H3" s="152"/>
    </row>
    <row r="4" spans="1:8" s="5" customFormat="1" ht="19.5" customHeight="1">
      <c r="A4" s="4"/>
      <c r="B4" s="4"/>
      <c r="D4" s="6"/>
      <c r="F4" s="7" t="s">
        <v>50</v>
      </c>
      <c r="G4" s="7"/>
      <c r="H4" s="7"/>
    </row>
    <row r="5" spans="1:8" s="21" customFormat="1" ht="36" customHeight="1">
      <c r="A5" s="131" t="s">
        <v>36</v>
      </c>
      <c r="B5" s="132"/>
      <c r="C5" s="135" t="s">
        <v>45</v>
      </c>
      <c r="D5" s="136"/>
      <c r="E5" s="137" t="s">
        <v>44</v>
      </c>
      <c r="F5" s="137"/>
      <c r="G5" s="137"/>
      <c r="H5" s="138"/>
    </row>
    <row r="6" spans="1:8" s="21" customFormat="1" ht="20.25" customHeight="1">
      <c r="A6" s="133"/>
      <c r="B6" s="134"/>
      <c r="C6" s="139" t="s">
        <v>2</v>
      </c>
      <c r="D6" s="139" t="s">
        <v>52</v>
      </c>
      <c r="E6" s="141" t="s">
        <v>46</v>
      </c>
      <c r="F6" s="138"/>
      <c r="G6" s="141" t="s">
        <v>53</v>
      </c>
      <c r="H6" s="138"/>
    </row>
    <row r="7" spans="1:8" s="21" customFormat="1" ht="52.5" customHeight="1">
      <c r="A7" s="133"/>
      <c r="B7" s="134"/>
      <c r="C7" s="140"/>
      <c r="D7" s="140"/>
      <c r="E7" s="3" t="s">
        <v>2</v>
      </c>
      <c r="F7" s="3" t="s">
        <v>7</v>
      </c>
      <c r="G7" s="3" t="s">
        <v>2</v>
      </c>
      <c r="H7" s="3" t="s">
        <v>7</v>
      </c>
    </row>
    <row r="8" spans="1:8" ht="15" customHeight="1">
      <c r="A8" s="143" t="s">
        <v>4</v>
      </c>
      <c r="B8" s="144"/>
      <c r="C8" s="8">
        <v>1</v>
      </c>
      <c r="D8" s="8" t="s">
        <v>25</v>
      </c>
      <c r="E8" s="8" t="s">
        <v>30</v>
      </c>
      <c r="F8" s="8" t="s">
        <v>37</v>
      </c>
      <c r="G8" s="8" t="s">
        <v>38</v>
      </c>
      <c r="H8" s="8" t="s">
        <v>39</v>
      </c>
    </row>
    <row r="9" spans="1:8" ht="26.25" customHeight="1">
      <c r="A9" s="145" t="s">
        <v>19</v>
      </c>
      <c r="B9" s="146"/>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24</v>
      </c>
      <c r="B12" s="2" t="s">
        <v>10</v>
      </c>
      <c r="C12" s="2"/>
      <c r="D12" s="11"/>
      <c r="E12" s="11"/>
      <c r="F12" s="11"/>
      <c r="G12" s="11"/>
      <c r="H12" s="11"/>
    </row>
    <row r="13" spans="1:8" ht="24.75" customHeight="1">
      <c r="A13" s="14" t="s">
        <v>25</v>
      </c>
      <c r="B13" s="2" t="s">
        <v>10</v>
      </c>
      <c r="C13" s="2"/>
      <c r="D13" s="11"/>
      <c r="E13" s="11"/>
      <c r="F13" s="11"/>
      <c r="G13" s="11"/>
      <c r="H13" s="11"/>
    </row>
    <row r="14" spans="1:8" ht="24.75" customHeight="1">
      <c r="A14" s="14" t="s">
        <v>30</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47" t="s">
        <v>35</v>
      </c>
      <c r="C16" s="147"/>
      <c r="D16" s="24"/>
      <c r="E16" s="128" t="s">
        <v>12</v>
      </c>
      <c r="F16" s="128"/>
      <c r="G16" s="128"/>
      <c r="H16" s="128"/>
    </row>
    <row r="17" spans="2:8" ht="15.75" customHeight="1">
      <c r="B17" s="147"/>
      <c r="C17" s="147"/>
      <c r="D17" s="24"/>
      <c r="E17" s="129" t="s">
        <v>21</v>
      </c>
      <c r="F17" s="129"/>
      <c r="G17" s="129"/>
      <c r="H17" s="129"/>
    </row>
    <row r="18" spans="2:8" s="25" customFormat="1" ht="15.75" customHeight="1">
      <c r="B18" s="147"/>
      <c r="C18" s="147"/>
      <c r="D18" s="26"/>
      <c r="E18" s="130" t="s">
        <v>34</v>
      </c>
      <c r="F18" s="130"/>
      <c r="G18" s="130"/>
      <c r="H18" s="130"/>
    </row>
    <row r="20" ht="15.75">
      <c r="B20" s="17"/>
    </row>
    <row r="22" ht="15.75" hidden="1">
      <c r="A22" s="18" t="s">
        <v>22</v>
      </c>
    </row>
    <row r="23" spans="1:3" ht="15.75" hidden="1">
      <c r="A23" s="19"/>
      <c r="B23" s="148" t="s">
        <v>31</v>
      </c>
      <c r="C23" s="148"/>
    </row>
    <row r="24" spans="1:8" ht="15.75" customHeight="1" hidden="1">
      <c r="A24" s="20" t="s">
        <v>13</v>
      </c>
      <c r="B24" s="142" t="s">
        <v>32</v>
      </c>
      <c r="C24" s="142"/>
      <c r="D24" s="20"/>
      <c r="E24" s="20"/>
      <c r="F24" s="20"/>
      <c r="G24" s="20"/>
      <c r="H24" s="20"/>
    </row>
    <row r="25" spans="1:8" ht="15" customHeight="1" hidden="1">
      <c r="A25" s="20"/>
      <c r="B25" s="142" t="s">
        <v>33</v>
      </c>
      <c r="C25" s="142"/>
      <c r="D25" s="142"/>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Y86"/>
  <sheetViews>
    <sheetView tabSelected="1" zoomScalePageLayoutView="0" workbookViewId="0" topLeftCell="A1">
      <pane ySplit="10" topLeftCell="BM11" activePane="bottomLeft" state="frozen"/>
      <selection pane="topLeft" activeCell="A1" sqref="A1"/>
      <selection pane="bottomLeft" activeCell="V62" sqref="V62"/>
    </sheetView>
  </sheetViews>
  <sheetFormatPr defaultColWidth="9.00390625" defaultRowHeight="15.75"/>
  <cols>
    <col min="1" max="1" width="3.50390625" style="39" customWidth="1"/>
    <col min="2" max="2" width="18.625" style="39" customWidth="1"/>
    <col min="3" max="3" width="9.00390625" style="39" customWidth="1"/>
    <col min="4" max="5" width="7.375" style="39" customWidth="1"/>
    <col min="6" max="6" width="6.50390625" style="39" customWidth="1"/>
    <col min="7" max="7" width="6.125" style="39" customWidth="1"/>
    <col min="8" max="8" width="8.875" style="39" customWidth="1"/>
    <col min="9" max="9" width="7.875" style="39" customWidth="1"/>
    <col min="10" max="11" width="6.25390625" style="39" customWidth="1"/>
    <col min="12" max="12" width="5.75390625" style="39" customWidth="1"/>
    <col min="13" max="14" width="5.875" style="39" customWidth="1"/>
    <col min="15" max="15" width="5.625" style="39" customWidth="1"/>
    <col min="16" max="16" width="5.25390625" style="39" customWidth="1"/>
    <col min="17" max="17" width="7.50390625" style="39" customWidth="1"/>
    <col min="18" max="18" width="4.375" style="127" customWidth="1"/>
    <col min="19" max="19" width="5.50390625" style="127" customWidth="1"/>
    <col min="20" max="16384" width="9.00390625" style="39" customWidth="1"/>
  </cols>
  <sheetData>
    <row r="1" spans="1:19" ht="16.5" customHeight="1">
      <c r="A1" s="200" t="s">
        <v>15</v>
      </c>
      <c r="B1" s="200"/>
      <c r="C1" s="201" t="s">
        <v>97</v>
      </c>
      <c r="D1" s="201"/>
      <c r="E1" s="201"/>
      <c r="F1" s="201"/>
      <c r="G1" s="201"/>
      <c r="H1" s="201"/>
      <c r="I1" s="201"/>
      <c r="J1" s="201"/>
      <c r="K1" s="201"/>
      <c r="L1" s="201"/>
      <c r="M1" s="197" t="s">
        <v>93</v>
      </c>
      <c r="N1" s="197"/>
      <c r="O1" s="197"/>
      <c r="P1" s="197"/>
      <c r="Q1" s="197"/>
      <c r="R1" s="197"/>
      <c r="S1" s="197"/>
    </row>
    <row r="2" spans="1:19" ht="16.5" customHeight="1">
      <c r="A2" s="202" t="s">
        <v>91</v>
      </c>
      <c r="B2" s="202"/>
      <c r="C2" s="203" t="s">
        <v>96</v>
      </c>
      <c r="D2" s="203"/>
      <c r="E2" s="203"/>
      <c r="F2" s="203"/>
      <c r="G2" s="203"/>
      <c r="H2" s="203"/>
      <c r="I2" s="203"/>
      <c r="J2" s="203"/>
      <c r="K2" s="203"/>
      <c r="L2" s="203"/>
      <c r="M2" s="198" t="s">
        <v>94</v>
      </c>
      <c r="N2" s="198"/>
      <c r="O2" s="198"/>
      <c r="P2" s="198"/>
      <c r="Q2" s="198"/>
      <c r="R2" s="198"/>
      <c r="S2" s="198"/>
    </row>
    <row r="3" spans="1:19" ht="16.5" customHeight="1">
      <c r="A3" s="202" t="s">
        <v>92</v>
      </c>
      <c r="B3" s="204"/>
      <c r="C3" s="204"/>
      <c r="D3" s="204"/>
      <c r="E3" s="154" t="s">
        <v>168</v>
      </c>
      <c r="F3" s="154"/>
      <c r="G3" s="154"/>
      <c r="H3" s="154"/>
      <c r="I3" s="154"/>
      <c r="J3" s="154"/>
      <c r="K3" s="93"/>
      <c r="L3" s="93"/>
      <c r="M3" s="199" t="s">
        <v>98</v>
      </c>
      <c r="N3" s="199"/>
      <c r="O3" s="199"/>
      <c r="P3" s="199"/>
      <c r="Q3" s="199"/>
      <c r="R3" s="199"/>
      <c r="S3" s="199"/>
    </row>
    <row r="4" spans="1:21" ht="16.5" customHeight="1">
      <c r="A4" s="50" t="s">
        <v>75</v>
      </c>
      <c r="B4" s="50"/>
      <c r="C4" s="50"/>
      <c r="D4" s="50"/>
      <c r="E4" s="50"/>
      <c r="F4" s="50"/>
      <c r="G4" s="50"/>
      <c r="H4" s="50"/>
      <c r="I4" s="50"/>
      <c r="J4" s="50"/>
      <c r="K4" s="50"/>
      <c r="L4" s="50"/>
      <c r="M4" s="153" t="s">
        <v>6</v>
      </c>
      <c r="N4" s="153"/>
      <c r="O4" s="153"/>
      <c r="P4" s="153"/>
      <c r="Q4" s="153"/>
      <c r="R4" s="153"/>
      <c r="S4" s="153"/>
      <c r="U4" s="74"/>
    </row>
    <row r="5" spans="2:19" ht="4.5" customHeight="1">
      <c r="B5" s="52"/>
      <c r="C5" s="52"/>
      <c r="Q5" s="94" t="s">
        <v>95</v>
      </c>
      <c r="R5" s="95"/>
      <c r="S5" s="95"/>
    </row>
    <row r="6" spans="1:19" ht="16.5" customHeight="1">
      <c r="A6" s="174" t="s">
        <v>36</v>
      </c>
      <c r="B6" s="175"/>
      <c r="C6" s="180" t="s">
        <v>76</v>
      </c>
      <c r="D6" s="181"/>
      <c r="E6" s="182"/>
      <c r="F6" s="155" t="s">
        <v>55</v>
      </c>
      <c r="G6" s="158" t="s">
        <v>77</v>
      </c>
      <c r="H6" s="161" t="s">
        <v>56</v>
      </c>
      <c r="I6" s="162"/>
      <c r="J6" s="162"/>
      <c r="K6" s="162"/>
      <c r="L6" s="162"/>
      <c r="M6" s="162"/>
      <c r="N6" s="162"/>
      <c r="O6" s="162"/>
      <c r="P6" s="162"/>
      <c r="Q6" s="163"/>
      <c r="R6" s="166" t="s">
        <v>78</v>
      </c>
      <c r="S6" s="166" t="s">
        <v>166</v>
      </c>
    </row>
    <row r="7" spans="1:25" s="55" customFormat="1" ht="14.25" customHeight="1">
      <c r="A7" s="176"/>
      <c r="B7" s="177"/>
      <c r="C7" s="183" t="s">
        <v>23</v>
      </c>
      <c r="D7" s="167" t="s">
        <v>5</v>
      </c>
      <c r="E7" s="184"/>
      <c r="F7" s="156"/>
      <c r="G7" s="159"/>
      <c r="H7" s="158" t="s">
        <v>18</v>
      </c>
      <c r="I7" s="167" t="s">
        <v>57</v>
      </c>
      <c r="J7" s="168"/>
      <c r="K7" s="168"/>
      <c r="L7" s="168"/>
      <c r="M7" s="168"/>
      <c r="N7" s="168"/>
      <c r="O7" s="168"/>
      <c r="P7" s="169"/>
      <c r="Q7" s="184" t="s">
        <v>79</v>
      </c>
      <c r="R7" s="170"/>
      <c r="S7" s="170"/>
      <c r="T7" s="54"/>
      <c r="U7" s="54"/>
      <c r="V7" s="54"/>
      <c r="W7" s="54"/>
      <c r="X7" s="54"/>
      <c r="Y7" s="54"/>
    </row>
    <row r="8" spans="1:19" ht="13.5" customHeight="1">
      <c r="A8" s="176"/>
      <c r="B8" s="177"/>
      <c r="C8" s="159"/>
      <c r="D8" s="157"/>
      <c r="E8" s="185"/>
      <c r="F8" s="156"/>
      <c r="G8" s="159"/>
      <c r="H8" s="159"/>
      <c r="I8" s="158" t="s">
        <v>18</v>
      </c>
      <c r="J8" s="180" t="s">
        <v>5</v>
      </c>
      <c r="K8" s="186"/>
      <c r="L8" s="186"/>
      <c r="M8" s="186"/>
      <c r="N8" s="186"/>
      <c r="O8" s="186"/>
      <c r="P8" s="187"/>
      <c r="Q8" s="190"/>
      <c r="R8" s="170"/>
      <c r="S8" s="170"/>
    </row>
    <row r="9" spans="1:19" ht="15.75" customHeight="1">
      <c r="A9" s="176"/>
      <c r="B9" s="177"/>
      <c r="C9" s="159"/>
      <c r="D9" s="166" t="s">
        <v>80</v>
      </c>
      <c r="E9" s="166" t="s">
        <v>81</v>
      </c>
      <c r="F9" s="156"/>
      <c r="G9" s="159"/>
      <c r="H9" s="159"/>
      <c r="I9" s="159"/>
      <c r="J9" s="173" t="s">
        <v>82</v>
      </c>
      <c r="K9" s="189" t="s">
        <v>83</v>
      </c>
      <c r="L9" s="188" t="s">
        <v>59</v>
      </c>
      <c r="M9" s="164" t="s">
        <v>84</v>
      </c>
      <c r="N9" s="164" t="s">
        <v>62</v>
      </c>
      <c r="O9" s="164" t="s">
        <v>85</v>
      </c>
      <c r="P9" s="164" t="s">
        <v>86</v>
      </c>
      <c r="Q9" s="190"/>
      <c r="R9" s="170"/>
      <c r="S9" s="170"/>
    </row>
    <row r="10" spans="1:19" ht="45" customHeight="1">
      <c r="A10" s="178"/>
      <c r="B10" s="179"/>
      <c r="C10" s="160"/>
      <c r="D10" s="165"/>
      <c r="E10" s="165"/>
      <c r="F10" s="157"/>
      <c r="G10" s="160"/>
      <c r="H10" s="160"/>
      <c r="I10" s="160"/>
      <c r="J10" s="173"/>
      <c r="K10" s="189"/>
      <c r="L10" s="188"/>
      <c r="M10" s="165"/>
      <c r="N10" s="165" t="s">
        <v>62</v>
      </c>
      <c r="O10" s="165" t="s">
        <v>85</v>
      </c>
      <c r="P10" s="165" t="s">
        <v>86</v>
      </c>
      <c r="Q10" s="185"/>
      <c r="R10" s="165"/>
      <c r="S10" s="165"/>
    </row>
    <row r="11" spans="1:19" s="99" customFormat="1" ht="9.75" customHeight="1">
      <c r="A11" s="171" t="s">
        <v>4</v>
      </c>
      <c r="B11" s="172"/>
      <c r="C11" s="97">
        <v>1</v>
      </c>
      <c r="D11" s="97">
        <v>2</v>
      </c>
      <c r="E11" s="97">
        <v>3</v>
      </c>
      <c r="F11" s="97">
        <v>4</v>
      </c>
      <c r="G11" s="97">
        <v>5</v>
      </c>
      <c r="H11" s="97">
        <v>6</v>
      </c>
      <c r="I11" s="97">
        <v>7</v>
      </c>
      <c r="J11" s="97">
        <v>8</v>
      </c>
      <c r="K11" s="97">
        <v>9</v>
      </c>
      <c r="L11" s="97">
        <v>10</v>
      </c>
      <c r="M11" s="97">
        <v>11</v>
      </c>
      <c r="N11" s="97">
        <v>12</v>
      </c>
      <c r="O11" s="97">
        <v>13</v>
      </c>
      <c r="P11" s="97">
        <v>14</v>
      </c>
      <c r="Q11" s="97">
        <v>15</v>
      </c>
      <c r="R11" s="98">
        <v>16</v>
      </c>
      <c r="S11" s="98">
        <v>17</v>
      </c>
    </row>
    <row r="12" spans="1:19" s="52" customFormat="1" ht="17.25" customHeight="1">
      <c r="A12" s="192" t="s">
        <v>17</v>
      </c>
      <c r="B12" s="193"/>
      <c r="C12" s="100">
        <f>D12+E12</f>
        <v>1621</v>
      </c>
      <c r="D12" s="100">
        <f>D13+D20</f>
        <v>1213</v>
      </c>
      <c r="E12" s="100">
        <f>E13+E20</f>
        <v>408</v>
      </c>
      <c r="F12" s="100">
        <f>F13+F20</f>
        <v>0</v>
      </c>
      <c r="G12" s="100">
        <f>G13+G20</f>
        <v>0</v>
      </c>
      <c r="H12" s="100">
        <f>I12+Q12</f>
        <v>1621</v>
      </c>
      <c r="I12" s="100">
        <f>J12+K12+L12+M12+N12+O12+P12</f>
        <v>752</v>
      </c>
      <c r="J12" s="100">
        <f aca="true" t="shared" si="0" ref="J12:Q12">J13+J20</f>
        <v>211</v>
      </c>
      <c r="K12" s="100">
        <f t="shared" si="0"/>
        <v>26</v>
      </c>
      <c r="L12" s="100">
        <f t="shared" si="0"/>
        <v>498</v>
      </c>
      <c r="M12" s="100">
        <f t="shared" si="0"/>
        <v>11</v>
      </c>
      <c r="N12" s="100">
        <f t="shared" si="0"/>
        <v>3</v>
      </c>
      <c r="O12" s="100">
        <f t="shared" si="0"/>
        <v>0</v>
      </c>
      <c r="P12" s="100">
        <f t="shared" si="0"/>
        <v>3</v>
      </c>
      <c r="Q12" s="100">
        <f t="shared" si="0"/>
        <v>869</v>
      </c>
      <c r="R12" s="101">
        <f>L12+M12+N12+O12+P12+Q12</f>
        <v>1384</v>
      </c>
      <c r="S12" s="102">
        <f>(J12+K12)/I12</f>
        <v>0.3151595744680851</v>
      </c>
    </row>
    <row r="13" spans="1:19" s="52" customFormat="1" ht="18.75" customHeight="1">
      <c r="A13" s="57" t="s">
        <v>0</v>
      </c>
      <c r="B13" s="58" t="s">
        <v>99</v>
      </c>
      <c r="C13" s="103">
        <f>D13+E13</f>
        <v>62</v>
      </c>
      <c r="D13" s="103">
        <f>D15+D16+D17+D18+D19+D14</f>
        <v>50</v>
      </c>
      <c r="E13" s="103">
        <f>E15+E16+E17+E18+E19+E14</f>
        <v>12</v>
      </c>
      <c r="F13" s="103">
        <f>F15+F16+F17+F18+F19+F14</f>
        <v>0</v>
      </c>
      <c r="G13" s="103">
        <f>G15+G16+G17+G18+G19+G14</f>
        <v>0</v>
      </c>
      <c r="H13" s="103">
        <f aca="true" t="shared" si="1" ref="H13:H62">I13+Q13</f>
        <v>62</v>
      </c>
      <c r="I13" s="103">
        <f aca="true" t="shared" si="2" ref="I13:I62">J13+K13+L13+M13+N13+O13+P13</f>
        <v>24</v>
      </c>
      <c r="J13" s="103">
        <f aca="true" t="shared" si="3" ref="J13:Q13">J15+J16+J17+J18+J19+J14</f>
        <v>3</v>
      </c>
      <c r="K13" s="103">
        <f t="shared" si="3"/>
        <v>0</v>
      </c>
      <c r="L13" s="103">
        <f t="shared" si="3"/>
        <v>18</v>
      </c>
      <c r="M13" s="103">
        <f t="shared" si="3"/>
        <v>2</v>
      </c>
      <c r="N13" s="103">
        <f t="shared" si="3"/>
        <v>0</v>
      </c>
      <c r="O13" s="103">
        <f t="shared" si="3"/>
        <v>0</v>
      </c>
      <c r="P13" s="103">
        <f t="shared" si="3"/>
        <v>1</v>
      </c>
      <c r="Q13" s="103">
        <f t="shared" si="3"/>
        <v>38</v>
      </c>
      <c r="R13" s="104">
        <f aca="true" t="shared" si="4" ref="R13:R62">L13+M13+N13+O13+P13+Q13</f>
        <v>59</v>
      </c>
      <c r="S13" s="105">
        <f aca="true" t="shared" si="5" ref="S13:S62">(J13+K13)/I13</f>
        <v>0.125</v>
      </c>
    </row>
    <row r="14" spans="1:19" ht="18.75" customHeight="1">
      <c r="A14" s="27" t="s">
        <v>24</v>
      </c>
      <c r="B14" s="28" t="s">
        <v>100</v>
      </c>
      <c r="C14" s="37">
        <f aca="true" t="shared" si="6" ref="C14:C62">D14+E14</f>
        <v>24</v>
      </c>
      <c r="D14" s="37">
        <v>17</v>
      </c>
      <c r="E14" s="37">
        <v>7</v>
      </c>
      <c r="F14" s="37"/>
      <c r="G14" s="37"/>
      <c r="H14" s="37">
        <f t="shared" si="1"/>
        <v>24</v>
      </c>
      <c r="I14" s="37">
        <f t="shared" si="2"/>
        <v>9</v>
      </c>
      <c r="J14" s="37">
        <v>2</v>
      </c>
      <c r="K14" s="37"/>
      <c r="L14" s="37">
        <v>7</v>
      </c>
      <c r="M14" s="37"/>
      <c r="N14" s="37"/>
      <c r="O14" s="37"/>
      <c r="P14" s="37"/>
      <c r="Q14" s="37">
        <v>15</v>
      </c>
      <c r="R14" s="40">
        <f t="shared" si="4"/>
        <v>22</v>
      </c>
      <c r="S14" s="41">
        <f t="shared" si="5"/>
        <v>0.2222222222222222</v>
      </c>
    </row>
    <row r="15" spans="1:19" ht="18.75" customHeight="1">
      <c r="A15" s="27" t="s">
        <v>25</v>
      </c>
      <c r="B15" s="29" t="s">
        <v>101</v>
      </c>
      <c r="C15" s="37">
        <f t="shared" si="6"/>
        <v>6</v>
      </c>
      <c r="D15" s="37">
        <v>6</v>
      </c>
      <c r="E15" s="37"/>
      <c r="F15" s="37"/>
      <c r="G15" s="37"/>
      <c r="H15" s="37">
        <f t="shared" si="1"/>
        <v>6</v>
      </c>
      <c r="I15" s="37">
        <f t="shared" si="2"/>
        <v>1</v>
      </c>
      <c r="J15" s="37">
        <v>1</v>
      </c>
      <c r="K15" s="37"/>
      <c r="L15" s="37"/>
      <c r="M15" s="37"/>
      <c r="N15" s="37"/>
      <c r="O15" s="37"/>
      <c r="P15" s="37"/>
      <c r="Q15" s="37">
        <v>5</v>
      </c>
      <c r="R15" s="40">
        <f t="shared" si="4"/>
        <v>5</v>
      </c>
      <c r="S15" s="41">
        <f t="shared" si="5"/>
        <v>1</v>
      </c>
    </row>
    <row r="16" spans="1:19" ht="18.75" customHeight="1">
      <c r="A16" s="27" t="s">
        <v>30</v>
      </c>
      <c r="B16" s="29" t="s">
        <v>102</v>
      </c>
      <c r="C16" s="37">
        <f t="shared" si="6"/>
        <v>1</v>
      </c>
      <c r="D16" s="37">
        <v>1</v>
      </c>
      <c r="E16" s="37"/>
      <c r="F16" s="37"/>
      <c r="G16" s="37"/>
      <c r="H16" s="37">
        <f t="shared" si="1"/>
        <v>1</v>
      </c>
      <c r="I16" s="37">
        <f t="shared" si="2"/>
        <v>1</v>
      </c>
      <c r="J16" s="37"/>
      <c r="K16" s="37"/>
      <c r="L16" s="37">
        <v>1</v>
      </c>
      <c r="M16" s="37"/>
      <c r="N16" s="37"/>
      <c r="O16" s="37"/>
      <c r="P16" s="37"/>
      <c r="Q16" s="37"/>
      <c r="R16" s="40">
        <f t="shared" si="4"/>
        <v>1</v>
      </c>
      <c r="S16" s="41">
        <f t="shared" si="5"/>
        <v>0</v>
      </c>
    </row>
    <row r="17" spans="1:19" ht="18.75" customHeight="1">
      <c r="A17" s="27" t="s">
        <v>37</v>
      </c>
      <c r="B17" s="28" t="s">
        <v>103</v>
      </c>
      <c r="C17" s="37">
        <f t="shared" si="6"/>
        <v>9</v>
      </c>
      <c r="D17" s="37">
        <v>9</v>
      </c>
      <c r="E17" s="37"/>
      <c r="F17" s="37"/>
      <c r="G17" s="37"/>
      <c r="H17" s="37">
        <f t="shared" si="1"/>
        <v>9</v>
      </c>
      <c r="I17" s="37">
        <f t="shared" si="2"/>
        <v>3</v>
      </c>
      <c r="J17" s="37"/>
      <c r="K17" s="37"/>
      <c r="L17" s="37">
        <v>2</v>
      </c>
      <c r="M17" s="37"/>
      <c r="N17" s="37"/>
      <c r="O17" s="37"/>
      <c r="P17" s="37">
        <v>1</v>
      </c>
      <c r="Q17" s="37">
        <v>6</v>
      </c>
      <c r="R17" s="40">
        <f t="shared" si="4"/>
        <v>9</v>
      </c>
      <c r="S17" s="41">
        <f t="shared" si="5"/>
        <v>0</v>
      </c>
    </row>
    <row r="18" spans="1:19" ht="18.75" customHeight="1">
      <c r="A18" s="27" t="s">
        <v>38</v>
      </c>
      <c r="B18" s="28" t="s">
        <v>104</v>
      </c>
      <c r="C18" s="37">
        <f t="shared" si="6"/>
        <v>22</v>
      </c>
      <c r="D18" s="37">
        <v>17</v>
      </c>
      <c r="E18" s="37">
        <v>5</v>
      </c>
      <c r="F18" s="37"/>
      <c r="G18" s="37"/>
      <c r="H18" s="37">
        <f t="shared" si="1"/>
        <v>22</v>
      </c>
      <c r="I18" s="37">
        <f t="shared" si="2"/>
        <v>10</v>
      </c>
      <c r="J18" s="37"/>
      <c r="K18" s="37"/>
      <c r="L18" s="37">
        <v>8</v>
      </c>
      <c r="M18" s="37">
        <v>2</v>
      </c>
      <c r="N18" s="37"/>
      <c r="O18" s="37"/>
      <c r="P18" s="37"/>
      <c r="Q18" s="37">
        <v>12</v>
      </c>
      <c r="R18" s="40">
        <f t="shared" si="4"/>
        <v>22</v>
      </c>
      <c r="S18" s="41">
        <f t="shared" si="5"/>
        <v>0</v>
      </c>
    </row>
    <row r="19" spans="1:19" ht="18.75" customHeight="1">
      <c r="A19" s="27">
        <v>6</v>
      </c>
      <c r="B19" s="28" t="s">
        <v>105</v>
      </c>
      <c r="C19" s="37">
        <f t="shared" si="6"/>
        <v>0</v>
      </c>
      <c r="D19" s="37"/>
      <c r="E19" s="37"/>
      <c r="F19" s="37"/>
      <c r="G19" s="37"/>
      <c r="H19" s="37">
        <f t="shared" si="1"/>
        <v>0</v>
      </c>
      <c r="I19" s="37">
        <f t="shared" si="2"/>
        <v>0</v>
      </c>
      <c r="J19" s="37"/>
      <c r="K19" s="37"/>
      <c r="L19" s="37"/>
      <c r="M19" s="37"/>
      <c r="N19" s="37"/>
      <c r="O19" s="37"/>
      <c r="P19" s="37"/>
      <c r="Q19" s="37"/>
      <c r="R19" s="40">
        <f t="shared" si="4"/>
        <v>0</v>
      </c>
      <c r="S19" s="41"/>
    </row>
    <row r="20" spans="1:19" s="52" customFormat="1" ht="18.75" customHeight="1">
      <c r="A20" s="64" t="s">
        <v>1</v>
      </c>
      <c r="B20" s="65" t="s">
        <v>106</v>
      </c>
      <c r="C20" s="106">
        <f t="shared" si="6"/>
        <v>1559</v>
      </c>
      <c r="D20" s="106">
        <f>D30+D35+D41+D45+D49+D52+D56+D60+D21</f>
        <v>1163</v>
      </c>
      <c r="E20" s="106">
        <f>E30+E35+E41+E45+E49+E52+E56+E60+E21</f>
        <v>396</v>
      </c>
      <c r="F20" s="106">
        <f>F30+F35+F41+F45+F49+F52+F56+F60+F21</f>
        <v>0</v>
      </c>
      <c r="G20" s="106">
        <f>G30+G35+G41+G45+G49+G52+G56+G60+G21</f>
        <v>0</v>
      </c>
      <c r="H20" s="106">
        <f t="shared" si="1"/>
        <v>1559</v>
      </c>
      <c r="I20" s="106">
        <f t="shared" si="2"/>
        <v>728</v>
      </c>
      <c r="J20" s="106">
        <f aca="true" t="shared" si="7" ref="J20:Q20">J30+J35+J41+J45+J49+J52+J56+J60+J21</f>
        <v>208</v>
      </c>
      <c r="K20" s="106">
        <f t="shared" si="7"/>
        <v>26</v>
      </c>
      <c r="L20" s="106">
        <f t="shared" si="7"/>
        <v>480</v>
      </c>
      <c r="M20" s="106">
        <f t="shared" si="7"/>
        <v>9</v>
      </c>
      <c r="N20" s="106">
        <f t="shared" si="7"/>
        <v>3</v>
      </c>
      <c r="O20" s="106">
        <f t="shared" si="7"/>
        <v>0</v>
      </c>
      <c r="P20" s="106">
        <f t="shared" si="7"/>
        <v>2</v>
      </c>
      <c r="Q20" s="106">
        <f t="shared" si="7"/>
        <v>831</v>
      </c>
      <c r="R20" s="104">
        <f t="shared" si="4"/>
        <v>1325</v>
      </c>
      <c r="S20" s="107">
        <f t="shared" si="5"/>
        <v>0.32142857142857145</v>
      </c>
    </row>
    <row r="21" spans="1:19" s="52" customFormat="1" ht="18.75" customHeight="1">
      <c r="A21" s="64" t="s">
        <v>24</v>
      </c>
      <c r="B21" s="69" t="s">
        <v>107</v>
      </c>
      <c r="C21" s="106">
        <f t="shared" si="6"/>
        <v>608</v>
      </c>
      <c r="D21" s="106">
        <f>D23+D24+D25+D26+D27+D28+D22+D29</f>
        <v>400</v>
      </c>
      <c r="E21" s="106">
        <f>E23+E24+E25+E26+E27+E28+E22+E29</f>
        <v>208</v>
      </c>
      <c r="F21" s="106">
        <f>F23+F24+F25+F26+F27+F28+F22+F29</f>
        <v>0</v>
      </c>
      <c r="G21" s="106">
        <f>G23+G24+G25+G26+G27+G28+G22+G29</f>
        <v>0</v>
      </c>
      <c r="H21" s="37">
        <f t="shared" si="1"/>
        <v>608</v>
      </c>
      <c r="I21" s="37">
        <f t="shared" si="2"/>
        <v>299</v>
      </c>
      <c r="J21" s="106">
        <f aca="true" t="shared" si="8" ref="J21:Q21">J23+J24+J25+J26+J27+J28+J22+J29</f>
        <v>85</v>
      </c>
      <c r="K21" s="106">
        <f t="shared" si="8"/>
        <v>6</v>
      </c>
      <c r="L21" s="106">
        <f t="shared" si="8"/>
        <v>208</v>
      </c>
      <c r="M21" s="106">
        <f t="shared" si="8"/>
        <v>0</v>
      </c>
      <c r="N21" s="106">
        <f t="shared" si="8"/>
        <v>0</v>
      </c>
      <c r="O21" s="106">
        <f t="shared" si="8"/>
        <v>0</v>
      </c>
      <c r="P21" s="106">
        <f t="shared" si="8"/>
        <v>0</v>
      </c>
      <c r="Q21" s="106">
        <f t="shared" si="8"/>
        <v>309</v>
      </c>
      <c r="R21" s="104">
        <f t="shared" si="4"/>
        <v>517</v>
      </c>
      <c r="S21" s="107">
        <f t="shared" si="5"/>
        <v>0.30434782608695654</v>
      </c>
    </row>
    <row r="22" spans="1:19" ht="18.75" customHeight="1">
      <c r="A22" s="27" t="s">
        <v>26</v>
      </c>
      <c r="B22" s="29" t="s">
        <v>108</v>
      </c>
      <c r="C22" s="37">
        <f>D22+E22</f>
        <v>47</v>
      </c>
      <c r="D22" s="37">
        <v>36</v>
      </c>
      <c r="E22" s="37">
        <v>11</v>
      </c>
      <c r="F22" s="37"/>
      <c r="G22" s="37"/>
      <c r="H22" s="37">
        <f t="shared" si="1"/>
        <v>47</v>
      </c>
      <c r="I22" s="37">
        <f t="shared" si="2"/>
        <v>21</v>
      </c>
      <c r="J22" s="37">
        <v>10</v>
      </c>
      <c r="K22" s="37"/>
      <c r="L22" s="37">
        <v>11</v>
      </c>
      <c r="M22" s="37"/>
      <c r="N22" s="37"/>
      <c r="O22" s="37"/>
      <c r="P22" s="62"/>
      <c r="Q22" s="63">
        <v>26</v>
      </c>
      <c r="R22" s="40">
        <f t="shared" si="4"/>
        <v>37</v>
      </c>
      <c r="S22" s="41">
        <f t="shared" si="5"/>
        <v>0.47619047619047616</v>
      </c>
    </row>
    <row r="23" spans="1:19" ht="18.75" customHeight="1">
      <c r="A23" s="27" t="s">
        <v>27</v>
      </c>
      <c r="B23" s="29" t="s">
        <v>112</v>
      </c>
      <c r="C23" s="37">
        <f t="shared" si="6"/>
        <v>78</v>
      </c>
      <c r="D23" s="37">
        <v>51</v>
      </c>
      <c r="E23" s="37">
        <v>27</v>
      </c>
      <c r="F23" s="37"/>
      <c r="G23" s="37"/>
      <c r="H23" s="37">
        <f t="shared" si="1"/>
        <v>78</v>
      </c>
      <c r="I23" s="37">
        <f t="shared" si="2"/>
        <v>41</v>
      </c>
      <c r="J23" s="37">
        <v>5</v>
      </c>
      <c r="K23" s="37"/>
      <c r="L23" s="37">
        <v>36</v>
      </c>
      <c r="M23" s="37"/>
      <c r="N23" s="37"/>
      <c r="O23" s="37"/>
      <c r="P23" s="62"/>
      <c r="Q23" s="63">
        <v>37</v>
      </c>
      <c r="R23" s="40">
        <f t="shared" si="4"/>
        <v>73</v>
      </c>
      <c r="S23" s="41">
        <f t="shared" si="5"/>
        <v>0.12195121951219512</v>
      </c>
    </row>
    <row r="24" spans="1:19" ht="18.75" customHeight="1">
      <c r="A24" s="27" t="s">
        <v>58</v>
      </c>
      <c r="B24" s="29" t="s">
        <v>114</v>
      </c>
      <c r="C24" s="37">
        <f t="shared" si="6"/>
        <v>80</v>
      </c>
      <c r="D24" s="37">
        <v>50</v>
      </c>
      <c r="E24" s="37">
        <v>30</v>
      </c>
      <c r="F24" s="37"/>
      <c r="G24" s="37"/>
      <c r="H24" s="37">
        <f t="shared" si="1"/>
        <v>80</v>
      </c>
      <c r="I24" s="37">
        <f t="shared" si="2"/>
        <v>41</v>
      </c>
      <c r="J24" s="37">
        <v>12</v>
      </c>
      <c r="K24" s="37"/>
      <c r="L24" s="37">
        <v>29</v>
      </c>
      <c r="M24" s="37"/>
      <c r="N24" s="37"/>
      <c r="O24" s="37"/>
      <c r="P24" s="62"/>
      <c r="Q24" s="63">
        <v>39</v>
      </c>
      <c r="R24" s="40">
        <f t="shared" si="4"/>
        <v>68</v>
      </c>
      <c r="S24" s="41">
        <f t="shared" si="5"/>
        <v>0.2926829268292683</v>
      </c>
    </row>
    <row r="25" spans="1:19" ht="18.75" customHeight="1">
      <c r="A25" s="27" t="s">
        <v>60</v>
      </c>
      <c r="B25" s="29" t="s">
        <v>109</v>
      </c>
      <c r="C25" s="37">
        <f t="shared" si="6"/>
        <v>102</v>
      </c>
      <c r="D25" s="37">
        <v>76</v>
      </c>
      <c r="E25" s="37">
        <v>26</v>
      </c>
      <c r="F25" s="37"/>
      <c r="G25" s="37"/>
      <c r="H25" s="37">
        <f t="shared" si="1"/>
        <v>102</v>
      </c>
      <c r="I25" s="37">
        <f t="shared" si="2"/>
        <v>40</v>
      </c>
      <c r="J25" s="37">
        <v>13</v>
      </c>
      <c r="K25" s="37">
        <v>1</v>
      </c>
      <c r="L25" s="37">
        <v>26</v>
      </c>
      <c r="M25" s="37"/>
      <c r="N25" s="37"/>
      <c r="O25" s="37"/>
      <c r="P25" s="62"/>
      <c r="Q25" s="63">
        <v>62</v>
      </c>
      <c r="R25" s="40">
        <f t="shared" si="4"/>
        <v>88</v>
      </c>
      <c r="S25" s="41">
        <f t="shared" si="5"/>
        <v>0.35</v>
      </c>
    </row>
    <row r="26" spans="1:19" ht="18.75" customHeight="1">
      <c r="A26" s="27" t="s">
        <v>61</v>
      </c>
      <c r="B26" s="29" t="s">
        <v>170</v>
      </c>
      <c r="C26" s="37">
        <f t="shared" si="6"/>
        <v>76</v>
      </c>
      <c r="D26" s="37">
        <v>43</v>
      </c>
      <c r="E26" s="37">
        <v>33</v>
      </c>
      <c r="F26" s="37"/>
      <c r="G26" s="37"/>
      <c r="H26" s="37">
        <f t="shared" si="1"/>
        <v>76</v>
      </c>
      <c r="I26" s="37">
        <f t="shared" si="2"/>
        <v>46</v>
      </c>
      <c r="J26" s="37">
        <v>15</v>
      </c>
      <c r="K26" s="37">
        <v>5</v>
      </c>
      <c r="L26" s="37">
        <v>26</v>
      </c>
      <c r="M26" s="37"/>
      <c r="N26" s="37"/>
      <c r="O26" s="37"/>
      <c r="P26" s="62"/>
      <c r="Q26" s="63">
        <v>30</v>
      </c>
      <c r="R26" s="40">
        <f t="shared" si="4"/>
        <v>56</v>
      </c>
      <c r="S26" s="41">
        <f t="shared" si="5"/>
        <v>0.43478260869565216</v>
      </c>
    </row>
    <row r="27" spans="1:19" ht="18.75" customHeight="1">
      <c r="A27" s="27" t="s">
        <v>63</v>
      </c>
      <c r="B27" s="29" t="s">
        <v>113</v>
      </c>
      <c r="C27" s="37">
        <f t="shared" si="6"/>
        <v>92</v>
      </c>
      <c r="D27" s="37">
        <v>65</v>
      </c>
      <c r="E27" s="37">
        <v>27</v>
      </c>
      <c r="F27" s="37"/>
      <c r="G27" s="37"/>
      <c r="H27" s="37">
        <f t="shared" si="1"/>
        <v>92</v>
      </c>
      <c r="I27" s="37">
        <f t="shared" si="2"/>
        <v>42</v>
      </c>
      <c r="J27" s="37">
        <v>4</v>
      </c>
      <c r="K27" s="37"/>
      <c r="L27" s="37">
        <v>38</v>
      </c>
      <c r="M27" s="37"/>
      <c r="N27" s="37"/>
      <c r="O27" s="37"/>
      <c r="P27" s="62"/>
      <c r="Q27" s="63">
        <v>50</v>
      </c>
      <c r="R27" s="40">
        <f t="shared" si="4"/>
        <v>88</v>
      </c>
      <c r="S27" s="41">
        <f t="shared" si="5"/>
        <v>0.09523809523809523</v>
      </c>
    </row>
    <row r="28" spans="1:19" ht="18.75" customHeight="1">
      <c r="A28" s="27" t="s">
        <v>64</v>
      </c>
      <c r="B28" s="29" t="s">
        <v>110</v>
      </c>
      <c r="C28" s="37">
        <f t="shared" si="6"/>
        <v>71</v>
      </c>
      <c r="D28" s="37">
        <v>42</v>
      </c>
      <c r="E28" s="37">
        <v>29</v>
      </c>
      <c r="F28" s="37"/>
      <c r="G28" s="37"/>
      <c r="H28" s="37">
        <f t="shared" si="1"/>
        <v>71</v>
      </c>
      <c r="I28" s="37">
        <f t="shared" si="2"/>
        <v>35</v>
      </c>
      <c r="J28" s="37">
        <v>15</v>
      </c>
      <c r="K28" s="37"/>
      <c r="L28" s="37">
        <v>20</v>
      </c>
      <c r="M28" s="37"/>
      <c r="N28" s="37"/>
      <c r="O28" s="37"/>
      <c r="P28" s="62"/>
      <c r="Q28" s="63">
        <v>36</v>
      </c>
      <c r="R28" s="40">
        <f t="shared" si="4"/>
        <v>56</v>
      </c>
      <c r="S28" s="41">
        <f t="shared" si="5"/>
        <v>0.42857142857142855</v>
      </c>
    </row>
    <row r="29" spans="1:19" ht="18.75" customHeight="1">
      <c r="A29" s="27" t="s">
        <v>72</v>
      </c>
      <c r="B29" s="29" t="s">
        <v>111</v>
      </c>
      <c r="C29" s="37">
        <f t="shared" si="6"/>
        <v>62</v>
      </c>
      <c r="D29" s="37">
        <v>37</v>
      </c>
      <c r="E29" s="37">
        <v>25</v>
      </c>
      <c r="F29" s="37"/>
      <c r="G29" s="37"/>
      <c r="H29" s="37">
        <f t="shared" si="1"/>
        <v>62</v>
      </c>
      <c r="I29" s="37">
        <f t="shared" si="2"/>
        <v>33</v>
      </c>
      <c r="J29" s="37">
        <v>11</v>
      </c>
      <c r="K29" s="37"/>
      <c r="L29" s="37">
        <v>22</v>
      </c>
      <c r="M29" s="37"/>
      <c r="N29" s="37"/>
      <c r="O29" s="37"/>
      <c r="P29" s="62"/>
      <c r="Q29" s="63">
        <v>29</v>
      </c>
      <c r="R29" s="40">
        <f t="shared" si="4"/>
        <v>51</v>
      </c>
      <c r="S29" s="41">
        <f t="shared" si="5"/>
        <v>0.3333333333333333</v>
      </c>
    </row>
    <row r="30" spans="1:19" s="52" customFormat="1" ht="18.75" customHeight="1">
      <c r="A30" s="64" t="s">
        <v>25</v>
      </c>
      <c r="B30" s="71" t="s">
        <v>115</v>
      </c>
      <c r="C30" s="106">
        <f t="shared" si="6"/>
        <v>63</v>
      </c>
      <c r="D30" s="106">
        <f>D32+D33+D34+D31</f>
        <v>53</v>
      </c>
      <c r="E30" s="106">
        <f>E32+E33+E34+E31</f>
        <v>10</v>
      </c>
      <c r="F30" s="106">
        <f>F32+F33+F34+F31</f>
        <v>0</v>
      </c>
      <c r="G30" s="106">
        <f>G32+G33+G34+G31</f>
        <v>0</v>
      </c>
      <c r="H30" s="106">
        <f t="shared" si="1"/>
        <v>63</v>
      </c>
      <c r="I30" s="106">
        <f t="shared" si="2"/>
        <v>14</v>
      </c>
      <c r="J30" s="106">
        <f aca="true" t="shared" si="9" ref="J30:Q30">J32+J33+J34+J31</f>
        <v>5</v>
      </c>
      <c r="K30" s="106">
        <f t="shared" si="9"/>
        <v>0</v>
      </c>
      <c r="L30" s="106">
        <f t="shared" si="9"/>
        <v>9</v>
      </c>
      <c r="M30" s="106">
        <f t="shared" si="9"/>
        <v>0</v>
      </c>
      <c r="N30" s="106">
        <f t="shared" si="9"/>
        <v>0</v>
      </c>
      <c r="O30" s="106">
        <f t="shared" si="9"/>
        <v>0</v>
      </c>
      <c r="P30" s="106">
        <f t="shared" si="9"/>
        <v>0</v>
      </c>
      <c r="Q30" s="106">
        <f t="shared" si="9"/>
        <v>49</v>
      </c>
      <c r="R30" s="108">
        <f t="shared" si="4"/>
        <v>58</v>
      </c>
      <c r="S30" s="107">
        <f t="shared" si="5"/>
        <v>0.35714285714285715</v>
      </c>
    </row>
    <row r="31" spans="1:19" ht="18.75" customHeight="1">
      <c r="A31" s="27" t="s">
        <v>28</v>
      </c>
      <c r="B31" s="29" t="s">
        <v>116</v>
      </c>
      <c r="C31" s="37">
        <f t="shared" si="6"/>
        <v>1</v>
      </c>
      <c r="D31" s="37">
        <v>1</v>
      </c>
      <c r="E31" s="37"/>
      <c r="F31" s="37"/>
      <c r="G31" s="37"/>
      <c r="H31" s="37">
        <f t="shared" si="1"/>
        <v>1</v>
      </c>
      <c r="I31" s="37">
        <f t="shared" si="2"/>
        <v>0</v>
      </c>
      <c r="J31" s="37"/>
      <c r="K31" s="37">
        <v>0</v>
      </c>
      <c r="L31" s="37">
        <v>0</v>
      </c>
      <c r="M31" s="37">
        <v>0</v>
      </c>
      <c r="N31" s="37">
        <v>0</v>
      </c>
      <c r="O31" s="37">
        <v>0</v>
      </c>
      <c r="P31" s="37">
        <v>0</v>
      </c>
      <c r="Q31" s="37">
        <v>1</v>
      </c>
      <c r="R31" s="109">
        <f t="shared" si="4"/>
        <v>1</v>
      </c>
      <c r="S31" s="41" t="e">
        <f t="shared" si="5"/>
        <v>#DIV/0!</v>
      </c>
    </row>
    <row r="32" spans="1:19" ht="18.75" customHeight="1">
      <c r="A32" s="27" t="s">
        <v>29</v>
      </c>
      <c r="B32" s="29" t="s">
        <v>117</v>
      </c>
      <c r="C32" s="37">
        <f t="shared" si="6"/>
        <v>21</v>
      </c>
      <c r="D32" s="37">
        <v>19</v>
      </c>
      <c r="E32" s="37">
        <v>2</v>
      </c>
      <c r="F32" s="37"/>
      <c r="G32" s="37"/>
      <c r="H32" s="37">
        <f t="shared" si="1"/>
        <v>21</v>
      </c>
      <c r="I32" s="37">
        <f t="shared" si="2"/>
        <v>3</v>
      </c>
      <c r="J32" s="37">
        <v>1</v>
      </c>
      <c r="K32" s="37">
        <v>0</v>
      </c>
      <c r="L32" s="37">
        <v>2</v>
      </c>
      <c r="M32" s="37">
        <v>0</v>
      </c>
      <c r="N32" s="37">
        <v>0</v>
      </c>
      <c r="O32" s="37">
        <v>0</v>
      </c>
      <c r="P32" s="37">
        <v>0</v>
      </c>
      <c r="Q32" s="37">
        <v>18</v>
      </c>
      <c r="R32" s="109">
        <f t="shared" si="4"/>
        <v>20</v>
      </c>
      <c r="S32" s="41">
        <f t="shared" si="5"/>
        <v>0.3333333333333333</v>
      </c>
    </row>
    <row r="33" spans="1:19" ht="18.75" customHeight="1">
      <c r="A33" s="27" t="s">
        <v>118</v>
      </c>
      <c r="B33" s="29" t="s">
        <v>119</v>
      </c>
      <c r="C33" s="37">
        <f t="shared" si="6"/>
        <v>19</v>
      </c>
      <c r="D33" s="37">
        <v>15</v>
      </c>
      <c r="E33" s="37">
        <v>4</v>
      </c>
      <c r="F33" s="37"/>
      <c r="G33" s="37"/>
      <c r="H33" s="37">
        <f t="shared" si="1"/>
        <v>19</v>
      </c>
      <c r="I33" s="37">
        <f t="shared" si="2"/>
        <v>5</v>
      </c>
      <c r="J33" s="37">
        <v>2</v>
      </c>
      <c r="K33" s="37">
        <v>0</v>
      </c>
      <c r="L33" s="37">
        <v>3</v>
      </c>
      <c r="M33" s="37">
        <v>0</v>
      </c>
      <c r="N33" s="37">
        <v>0</v>
      </c>
      <c r="O33" s="37">
        <v>0</v>
      </c>
      <c r="P33" s="37">
        <v>0</v>
      </c>
      <c r="Q33" s="37">
        <v>14</v>
      </c>
      <c r="R33" s="109">
        <f t="shared" si="4"/>
        <v>17</v>
      </c>
      <c r="S33" s="41">
        <f t="shared" si="5"/>
        <v>0.4</v>
      </c>
    </row>
    <row r="34" spans="1:19" ht="18.75" customHeight="1">
      <c r="A34" s="27" t="s">
        <v>120</v>
      </c>
      <c r="B34" s="29" t="s">
        <v>121</v>
      </c>
      <c r="C34" s="37">
        <f t="shared" si="6"/>
        <v>22</v>
      </c>
      <c r="D34" s="37">
        <v>18</v>
      </c>
      <c r="E34" s="37">
        <v>4</v>
      </c>
      <c r="F34" s="37"/>
      <c r="G34" s="37"/>
      <c r="H34" s="37">
        <f t="shared" si="1"/>
        <v>22</v>
      </c>
      <c r="I34" s="37">
        <f t="shared" si="2"/>
        <v>6</v>
      </c>
      <c r="J34" s="37">
        <v>2</v>
      </c>
      <c r="K34" s="37">
        <v>0</v>
      </c>
      <c r="L34" s="37">
        <v>4</v>
      </c>
      <c r="M34" s="37">
        <v>0</v>
      </c>
      <c r="N34" s="37">
        <v>0</v>
      </c>
      <c r="O34" s="37">
        <v>0</v>
      </c>
      <c r="P34" s="37">
        <v>0</v>
      </c>
      <c r="Q34" s="37">
        <v>16</v>
      </c>
      <c r="R34" s="109">
        <f t="shared" si="4"/>
        <v>20</v>
      </c>
      <c r="S34" s="41">
        <f t="shared" si="5"/>
        <v>0.3333333333333333</v>
      </c>
    </row>
    <row r="35" spans="1:19" s="49" customFormat="1" ht="18.75" customHeight="1">
      <c r="A35" s="64" t="s">
        <v>30</v>
      </c>
      <c r="B35" s="69" t="s">
        <v>122</v>
      </c>
      <c r="C35" s="106">
        <f>D35+E35</f>
        <v>318</v>
      </c>
      <c r="D35" s="106">
        <f>+D40+D39+D38+D37+D36</f>
        <v>279</v>
      </c>
      <c r="E35" s="106">
        <f>+E40+E39+E38+E37+E36</f>
        <v>39</v>
      </c>
      <c r="F35" s="106">
        <f>+F40+F39+F38+F37+F36</f>
        <v>0</v>
      </c>
      <c r="G35" s="106">
        <f>+G40+G39+G38+G37+G36</f>
        <v>0</v>
      </c>
      <c r="H35" s="106">
        <f t="shared" si="1"/>
        <v>318</v>
      </c>
      <c r="I35" s="106">
        <f t="shared" si="2"/>
        <v>149</v>
      </c>
      <c r="J35" s="106">
        <f aca="true" t="shared" si="10" ref="J35:Q35">+J40+J39+J38+J37+J36</f>
        <v>30</v>
      </c>
      <c r="K35" s="106">
        <f t="shared" si="10"/>
        <v>8</v>
      </c>
      <c r="L35" s="106">
        <f t="shared" si="10"/>
        <v>107</v>
      </c>
      <c r="M35" s="106">
        <f t="shared" si="10"/>
        <v>0</v>
      </c>
      <c r="N35" s="106">
        <f t="shared" si="10"/>
        <v>2</v>
      </c>
      <c r="O35" s="106">
        <f t="shared" si="10"/>
        <v>0</v>
      </c>
      <c r="P35" s="106">
        <f t="shared" si="10"/>
        <v>2</v>
      </c>
      <c r="Q35" s="106">
        <f t="shared" si="10"/>
        <v>169</v>
      </c>
      <c r="R35" s="104">
        <f t="shared" si="4"/>
        <v>280</v>
      </c>
      <c r="S35" s="107">
        <f t="shared" si="5"/>
        <v>0.2550335570469799</v>
      </c>
    </row>
    <row r="36" spans="1:19" s="44" customFormat="1" ht="18.75" customHeight="1">
      <c r="A36" s="27" t="s">
        <v>65</v>
      </c>
      <c r="B36" s="29" t="s">
        <v>123</v>
      </c>
      <c r="C36" s="37">
        <f t="shared" si="6"/>
        <v>5</v>
      </c>
      <c r="D36" s="37">
        <v>2</v>
      </c>
      <c r="E36" s="37">
        <v>3</v>
      </c>
      <c r="F36" s="37"/>
      <c r="G36" s="37"/>
      <c r="H36" s="37">
        <f t="shared" si="1"/>
        <v>5</v>
      </c>
      <c r="I36" s="37">
        <f t="shared" si="2"/>
        <v>5</v>
      </c>
      <c r="J36" s="37">
        <v>5</v>
      </c>
      <c r="K36" s="37">
        <v>0</v>
      </c>
      <c r="L36" s="37"/>
      <c r="M36" s="37">
        <v>0</v>
      </c>
      <c r="N36" s="37"/>
      <c r="O36" s="37"/>
      <c r="P36" s="37">
        <v>0</v>
      </c>
      <c r="Q36" s="37"/>
      <c r="R36" s="40">
        <f t="shared" si="4"/>
        <v>0</v>
      </c>
      <c r="S36" s="41">
        <f t="shared" si="5"/>
        <v>1</v>
      </c>
    </row>
    <row r="37" spans="1:19" s="44" customFormat="1" ht="18.75" customHeight="1">
      <c r="A37" s="27" t="s">
        <v>66</v>
      </c>
      <c r="B37" s="29" t="s">
        <v>124</v>
      </c>
      <c r="C37" s="37">
        <f t="shared" si="6"/>
        <v>71</v>
      </c>
      <c r="D37" s="37">
        <v>62</v>
      </c>
      <c r="E37" s="37">
        <v>9</v>
      </c>
      <c r="F37" s="37"/>
      <c r="G37" s="37"/>
      <c r="H37" s="37">
        <f t="shared" si="1"/>
        <v>71</v>
      </c>
      <c r="I37" s="37">
        <f t="shared" si="2"/>
        <v>44</v>
      </c>
      <c r="J37" s="37">
        <v>10</v>
      </c>
      <c r="K37" s="37">
        <v>3</v>
      </c>
      <c r="L37" s="37">
        <v>31</v>
      </c>
      <c r="M37" s="37">
        <v>0</v>
      </c>
      <c r="N37" s="37"/>
      <c r="O37" s="37"/>
      <c r="P37" s="37">
        <v>0</v>
      </c>
      <c r="Q37" s="37">
        <v>27</v>
      </c>
      <c r="R37" s="40">
        <f t="shared" si="4"/>
        <v>58</v>
      </c>
      <c r="S37" s="41">
        <f t="shared" si="5"/>
        <v>0.29545454545454547</v>
      </c>
    </row>
    <row r="38" spans="1:19" s="44" customFormat="1" ht="18.75" customHeight="1">
      <c r="A38" s="27" t="s">
        <v>67</v>
      </c>
      <c r="B38" s="29" t="s">
        <v>125</v>
      </c>
      <c r="C38" s="37">
        <f t="shared" si="6"/>
        <v>82</v>
      </c>
      <c r="D38" s="37">
        <v>77</v>
      </c>
      <c r="E38" s="37">
        <v>5</v>
      </c>
      <c r="F38" s="37"/>
      <c r="G38" s="37"/>
      <c r="H38" s="37">
        <f t="shared" si="1"/>
        <v>82</v>
      </c>
      <c r="I38" s="37">
        <f t="shared" si="2"/>
        <v>22</v>
      </c>
      <c r="J38" s="37">
        <v>2</v>
      </c>
      <c r="K38" s="37">
        <v>1</v>
      </c>
      <c r="L38" s="37">
        <v>19</v>
      </c>
      <c r="M38" s="37">
        <v>0</v>
      </c>
      <c r="N38" s="37"/>
      <c r="O38" s="37"/>
      <c r="P38" s="37">
        <v>0</v>
      </c>
      <c r="Q38" s="37">
        <v>60</v>
      </c>
      <c r="R38" s="40">
        <f t="shared" si="4"/>
        <v>79</v>
      </c>
      <c r="S38" s="41">
        <f t="shared" si="5"/>
        <v>0.13636363636363635</v>
      </c>
    </row>
    <row r="39" spans="1:19" s="44" customFormat="1" ht="18.75" customHeight="1">
      <c r="A39" s="27" t="s">
        <v>126</v>
      </c>
      <c r="B39" s="29" t="s">
        <v>127</v>
      </c>
      <c r="C39" s="37">
        <f t="shared" si="6"/>
        <v>98</v>
      </c>
      <c r="D39" s="37">
        <v>79</v>
      </c>
      <c r="E39" s="37">
        <v>19</v>
      </c>
      <c r="F39" s="37"/>
      <c r="G39" s="37"/>
      <c r="H39" s="37">
        <f t="shared" si="1"/>
        <v>98</v>
      </c>
      <c r="I39" s="37">
        <f t="shared" si="2"/>
        <v>56</v>
      </c>
      <c r="J39" s="37">
        <v>10</v>
      </c>
      <c r="K39" s="37">
        <v>4</v>
      </c>
      <c r="L39" s="37">
        <v>38</v>
      </c>
      <c r="M39" s="37">
        <v>0</v>
      </c>
      <c r="N39" s="37">
        <v>2</v>
      </c>
      <c r="O39" s="37"/>
      <c r="P39" s="37">
        <v>2</v>
      </c>
      <c r="Q39" s="37">
        <v>42</v>
      </c>
      <c r="R39" s="40">
        <f t="shared" si="4"/>
        <v>84</v>
      </c>
      <c r="S39" s="41">
        <f t="shared" si="5"/>
        <v>0.25</v>
      </c>
    </row>
    <row r="40" spans="1:19" s="44" customFormat="1" ht="18.75" customHeight="1">
      <c r="A40" s="27" t="s">
        <v>128</v>
      </c>
      <c r="B40" s="29" t="s">
        <v>129</v>
      </c>
      <c r="C40" s="37">
        <f t="shared" si="6"/>
        <v>62</v>
      </c>
      <c r="D40" s="37">
        <v>59</v>
      </c>
      <c r="E40" s="37">
        <v>3</v>
      </c>
      <c r="F40" s="37"/>
      <c r="G40" s="37"/>
      <c r="H40" s="37">
        <f t="shared" si="1"/>
        <v>62</v>
      </c>
      <c r="I40" s="37">
        <f t="shared" si="2"/>
        <v>22</v>
      </c>
      <c r="J40" s="37">
        <v>3</v>
      </c>
      <c r="K40" s="37">
        <v>0</v>
      </c>
      <c r="L40" s="37">
        <v>19</v>
      </c>
      <c r="M40" s="37">
        <v>0</v>
      </c>
      <c r="N40" s="37"/>
      <c r="O40" s="37"/>
      <c r="P40" s="37">
        <v>0</v>
      </c>
      <c r="Q40" s="37">
        <v>40</v>
      </c>
      <c r="R40" s="40">
        <f t="shared" si="4"/>
        <v>59</v>
      </c>
      <c r="S40" s="41">
        <f t="shared" si="5"/>
        <v>0.13636363636363635</v>
      </c>
    </row>
    <row r="41" spans="1:19" s="49" customFormat="1" ht="18.75" customHeight="1">
      <c r="A41" s="64" t="s">
        <v>37</v>
      </c>
      <c r="B41" s="69" t="s">
        <v>130</v>
      </c>
      <c r="C41" s="106">
        <f t="shared" si="6"/>
        <v>88</v>
      </c>
      <c r="D41" s="106">
        <f>D44+D43+D42</f>
        <v>53</v>
      </c>
      <c r="E41" s="106">
        <f>E44+E43+E42</f>
        <v>35</v>
      </c>
      <c r="F41" s="106">
        <f>F44+F43+F42</f>
        <v>0</v>
      </c>
      <c r="G41" s="106">
        <f>G44+G43+G42</f>
        <v>0</v>
      </c>
      <c r="H41" s="106">
        <f t="shared" si="1"/>
        <v>88</v>
      </c>
      <c r="I41" s="106">
        <f t="shared" si="2"/>
        <v>54</v>
      </c>
      <c r="J41" s="106">
        <f aca="true" t="shared" si="11" ref="J41:Q41">J44+J43+J42</f>
        <v>22</v>
      </c>
      <c r="K41" s="106">
        <f t="shared" si="11"/>
        <v>7</v>
      </c>
      <c r="L41" s="106">
        <f t="shared" si="11"/>
        <v>24</v>
      </c>
      <c r="M41" s="106">
        <f t="shared" si="11"/>
        <v>0</v>
      </c>
      <c r="N41" s="106">
        <f t="shared" si="11"/>
        <v>1</v>
      </c>
      <c r="O41" s="106">
        <f t="shared" si="11"/>
        <v>0</v>
      </c>
      <c r="P41" s="106">
        <f t="shared" si="11"/>
        <v>0</v>
      </c>
      <c r="Q41" s="106">
        <f t="shared" si="11"/>
        <v>34</v>
      </c>
      <c r="R41" s="104">
        <f t="shared" si="4"/>
        <v>59</v>
      </c>
      <c r="S41" s="107">
        <f t="shared" si="5"/>
        <v>0.5370370370370371</v>
      </c>
    </row>
    <row r="42" spans="1:19" ht="18.75" customHeight="1">
      <c r="A42" s="27" t="s">
        <v>68</v>
      </c>
      <c r="B42" s="29" t="s">
        <v>131</v>
      </c>
      <c r="C42" s="37">
        <f t="shared" si="6"/>
        <v>13</v>
      </c>
      <c r="D42" s="37">
        <v>8</v>
      </c>
      <c r="E42" s="37">
        <v>5</v>
      </c>
      <c r="F42" s="37"/>
      <c r="G42" s="37"/>
      <c r="H42" s="37">
        <f t="shared" si="1"/>
        <v>13</v>
      </c>
      <c r="I42" s="37">
        <f t="shared" si="2"/>
        <v>9</v>
      </c>
      <c r="J42" s="37">
        <v>4</v>
      </c>
      <c r="K42" s="37">
        <v>2</v>
      </c>
      <c r="L42" s="37">
        <v>3</v>
      </c>
      <c r="M42" s="37"/>
      <c r="N42" s="37"/>
      <c r="O42" s="37"/>
      <c r="P42" s="37"/>
      <c r="Q42" s="37">
        <v>4</v>
      </c>
      <c r="R42" s="40">
        <f t="shared" si="4"/>
        <v>7</v>
      </c>
      <c r="S42" s="41">
        <f t="shared" si="5"/>
        <v>0.6666666666666666</v>
      </c>
    </row>
    <row r="43" spans="1:19" ht="18.75" customHeight="1">
      <c r="A43" s="27">
        <v>4.2</v>
      </c>
      <c r="B43" s="29" t="s">
        <v>132</v>
      </c>
      <c r="C43" s="37">
        <f t="shared" si="6"/>
        <v>37</v>
      </c>
      <c r="D43" s="37">
        <v>24</v>
      </c>
      <c r="E43" s="37">
        <v>13</v>
      </c>
      <c r="F43" s="37"/>
      <c r="G43" s="37"/>
      <c r="H43" s="37">
        <f t="shared" si="1"/>
        <v>37</v>
      </c>
      <c r="I43" s="37">
        <f t="shared" si="2"/>
        <v>23</v>
      </c>
      <c r="J43" s="37">
        <v>13</v>
      </c>
      <c r="K43" s="37">
        <v>4</v>
      </c>
      <c r="L43" s="37">
        <v>5</v>
      </c>
      <c r="M43" s="37"/>
      <c r="N43" s="37">
        <v>1</v>
      </c>
      <c r="O43" s="37"/>
      <c r="P43" s="37"/>
      <c r="Q43" s="37">
        <v>14</v>
      </c>
      <c r="R43" s="40">
        <f t="shared" si="4"/>
        <v>20</v>
      </c>
      <c r="S43" s="41">
        <f t="shared" si="5"/>
        <v>0.7391304347826086</v>
      </c>
    </row>
    <row r="44" spans="1:19" ht="18.75" customHeight="1">
      <c r="A44" s="27">
        <v>4.3</v>
      </c>
      <c r="B44" s="29" t="s">
        <v>133</v>
      </c>
      <c r="C44" s="37">
        <f t="shared" si="6"/>
        <v>38</v>
      </c>
      <c r="D44" s="37">
        <v>21</v>
      </c>
      <c r="E44" s="37">
        <v>17</v>
      </c>
      <c r="F44" s="37"/>
      <c r="G44" s="37"/>
      <c r="H44" s="37">
        <f t="shared" si="1"/>
        <v>38</v>
      </c>
      <c r="I44" s="37">
        <f t="shared" si="2"/>
        <v>22</v>
      </c>
      <c r="J44" s="37">
        <v>5</v>
      </c>
      <c r="K44" s="37">
        <v>1</v>
      </c>
      <c r="L44" s="37">
        <v>16</v>
      </c>
      <c r="M44" s="37"/>
      <c r="N44" s="37"/>
      <c r="O44" s="37"/>
      <c r="P44" s="37"/>
      <c r="Q44" s="37">
        <v>16</v>
      </c>
      <c r="R44" s="40">
        <f t="shared" si="4"/>
        <v>32</v>
      </c>
      <c r="S44" s="41">
        <f t="shared" si="5"/>
        <v>0.2727272727272727</v>
      </c>
    </row>
    <row r="45" spans="1:19" s="52" customFormat="1" ht="18.75" customHeight="1">
      <c r="A45" s="64" t="s">
        <v>38</v>
      </c>
      <c r="B45" s="69" t="s">
        <v>134</v>
      </c>
      <c r="C45" s="106">
        <f t="shared" si="6"/>
        <v>62</v>
      </c>
      <c r="D45" s="106">
        <f>D46+D47+D48</f>
        <v>29</v>
      </c>
      <c r="E45" s="106">
        <f>E46+E47+E48</f>
        <v>33</v>
      </c>
      <c r="F45" s="106">
        <f>F46+F47+F48</f>
        <v>0</v>
      </c>
      <c r="G45" s="106">
        <f>G46+G47+G48</f>
        <v>0</v>
      </c>
      <c r="H45" s="106">
        <f t="shared" si="1"/>
        <v>62</v>
      </c>
      <c r="I45" s="106">
        <f t="shared" si="2"/>
        <v>41</v>
      </c>
      <c r="J45" s="106">
        <f aca="true" t="shared" si="12" ref="J45:Q45">J46+J47+J48</f>
        <v>22</v>
      </c>
      <c r="K45" s="106">
        <f t="shared" si="12"/>
        <v>0</v>
      </c>
      <c r="L45" s="106">
        <f t="shared" si="12"/>
        <v>19</v>
      </c>
      <c r="M45" s="106">
        <f t="shared" si="12"/>
        <v>0</v>
      </c>
      <c r="N45" s="106">
        <f t="shared" si="12"/>
        <v>0</v>
      </c>
      <c r="O45" s="106">
        <f t="shared" si="12"/>
        <v>0</v>
      </c>
      <c r="P45" s="106">
        <f t="shared" si="12"/>
        <v>0</v>
      </c>
      <c r="Q45" s="106">
        <f t="shared" si="12"/>
        <v>21</v>
      </c>
      <c r="R45" s="110">
        <f t="shared" si="4"/>
        <v>40</v>
      </c>
      <c r="S45" s="107">
        <f t="shared" si="5"/>
        <v>0.5365853658536586</v>
      </c>
    </row>
    <row r="46" spans="1:19" ht="18.75" customHeight="1">
      <c r="A46" s="27" t="s">
        <v>69</v>
      </c>
      <c r="B46" s="29" t="s">
        <v>135</v>
      </c>
      <c r="C46" s="37">
        <f t="shared" si="6"/>
        <v>5</v>
      </c>
      <c r="D46" s="37">
        <v>4</v>
      </c>
      <c r="E46" s="37">
        <v>1</v>
      </c>
      <c r="F46" s="111"/>
      <c r="G46" s="111"/>
      <c r="H46" s="37">
        <f t="shared" si="1"/>
        <v>5</v>
      </c>
      <c r="I46" s="37">
        <f t="shared" si="2"/>
        <v>2</v>
      </c>
      <c r="J46" s="37"/>
      <c r="K46" s="37">
        <v>0</v>
      </c>
      <c r="L46" s="37">
        <v>2</v>
      </c>
      <c r="M46" s="37">
        <v>0</v>
      </c>
      <c r="N46" s="37">
        <v>0</v>
      </c>
      <c r="O46" s="37">
        <v>0</v>
      </c>
      <c r="P46" s="37">
        <v>0</v>
      </c>
      <c r="Q46" s="37">
        <v>3</v>
      </c>
      <c r="R46" s="40">
        <f t="shared" si="4"/>
        <v>5</v>
      </c>
      <c r="S46" s="41">
        <f t="shared" si="5"/>
        <v>0</v>
      </c>
    </row>
    <row r="47" spans="1:19" ht="18.75" customHeight="1">
      <c r="A47" s="27" t="s">
        <v>70</v>
      </c>
      <c r="B47" s="29" t="s">
        <v>136</v>
      </c>
      <c r="C47" s="37">
        <f t="shared" si="6"/>
        <v>29</v>
      </c>
      <c r="D47" s="37">
        <v>14</v>
      </c>
      <c r="E47" s="37">
        <v>15</v>
      </c>
      <c r="F47" s="111"/>
      <c r="G47" s="111"/>
      <c r="H47" s="37">
        <f t="shared" si="1"/>
        <v>29</v>
      </c>
      <c r="I47" s="37">
        <f t="shared" si="2"/>
        <v>19</v>
      </c>
      <c r="J47" s="37">
        <v>10</v>
      </c>
      <c r="K47" s="37">
        <v>0</v>
      </c>
      <c r="L47" s="37">
        <v>9</v>
      </c>
      <c r="M47" s="37">
        <v>0</v>
      </c>
      <c r="N47" s="37">
        <v>0</v>
      </c>
      <c r="O47" s="37">
        <v>0</v>
      </c>
      <c r="P47" s="37">
        <v>0</v>
      </c>
      <c r="Q47" s="37">
        <v>10</v>
      </c>
      <c r="R47" s="40">
        <f t="shared" si="4"/>
        <v>19</v>
      </c>
      <c r="S47" s="41">
        <f t="shared" si="5"/>
        <v>0.5263157894736842</v>
      </c>
    </row>
    <row r="48" spans="1:19" ht="18.75" customHeight="1">
      <c r="A48" s="27" t="s">
        <v>71</v>
      </c>
      <c r="B48" s="29" t="s">
        <v>137</v>
      </c>
      <c r="C48" s="37">
        <f t="shared" si="6"/>
        <v>28</v>
      </c>
      <c r="D48" s="37">
        <v>11</v>
      </c>
      <c r="E48" s="37">
        <v>17</v>
      </c>
      <c r="F48" s="111"/>
      <c r="G48" s="111"/>
      <c r="H48" s="37">
        <f t="shared" si="1"/>
        <v>28</v>
      </c>
      <c r="I48" s="37">
        <f t="shared" si="2"/>
        <v>20</v>
      </c>
      <c r="J48" s="37">
        <v>12</v>
      </c>
      <c r="K48" s="37">
        <v>0</v>
      </c>
      <c r="L48" s="37">
        <v>8</v>
      </c>
      <c r="M48" s="37">
        <v>0</v>
      </c>
      <c r="N48" s="37">
        <v>0</v>
      </c>
      <c r="O48" s="37">
        <v>0</v>
      </c>
      <c r="P48" s="37">
        <v>0</v>
      </c>
      <c r="Q48" s="37">
        <v>8</v>
      </c>
      <c r="R48" s="40">
        <f t="shared" si="4"/>
        <v>16</v>
      </c>
      <c r="S48" s="41">
        <f t="shared" si="5"/>
        <v>0.6</v>
      </c>
    </row>
    <row r="49" spans="1:19" s="52" customFormat="1" ht="18.75" customHeight="1">
      <c r="A49" s="64" t="s">
        <v>39</v>
      </c>
      <c r="B49" s="69" t="s">
        <v>138</v>
      </c>
      <c r="C49" s="106">
        <f>D49+E49</f>
        <v>208</v>
      </c>
      <c r="D49" s="106">
        <f>D51+D50</f>
        <v>181</v>
      </c>
      <c r="E49" s="106">
        <f aca="true" t="shared" si="13" ref="E49:R49">E51+E50</f>
        <v>27</v>
      </c>
      <c r="F49" s="106">
        <f t="shared" si="13"/>
        <v>0</v>
      </c>
      <c r="G49" s="106">
        <f t="shared" si="13"/>
        <v>0</v>
      </c>
      <c r="H49" s="106">
        <f t="shared" si="13"/>
        <v>208</v>
      </c>
      <c r="I49" s="106">
        <f t="shared" si="13"/>
        <v>76</v>
      </c>
      <c r="J49" s="106">
        <f t="shared" si="13"/>
        <v>20</v>
      </c>
      <c r="K49" s="106">
        <f t="shared" si="13"/>
        <v>5</v>
      </c>
      <c r="L49" s="106">
        <f t="shared" si="13"/>
        <v>51</v>
      </c>
      <c r="M49" s="106">
        <f t="shared" si="13"/>
        <v>0</v>
      </c>
      <c r="N49" s="106">
        <f t="shared" si="13"/>
        <v>0</v>
      </c>
      <c r="O49" s="106">
        <f t="shared" si="13"/>
        <v>0</v>
      </c>
      <c r="P49" s="106">
        <f t="shared" si="13"/>
        <v>0</v>
      </c>
      <c r="Q49" s="106">
        <f t="shared" si="13"/>
        <v>132</v>
      </c>
      <c r="R49" s="106">
        <f t="shared" si="13"/>
        <v>183</v>
      </c>
      <c r="S49" s="107">
        <f t="shared" si="5"/>
        <v>0.32894736842105265</v>
      </c>
    </row>
    <row r="50" spans="1:19" ht="18.75" customHeight="1">
      <c r="A50" s="27" t="s">
        <v>139</v>
      </c>
      <c r="B50" s="29" t="s">
        <v>140</v>
      </c>
      <c r="C50" s="37">
        <f t="shared" si="6"/>
        <v>66</v>
      </c>
      <c r="D50" s="37">
        <v>56</v>
      </c>
      <c r="E50" s="37">
        <v>10</v>
      </c>
      <c r="F50" s="111"/>
      <c r="G50" s="111"/>
      <c r="H50" s="37">
        <f t="shared" si="1"/>
        <v>66</v>
      </c>
      <c r="I50" s="37">
        <f t="shared" si="2"/>
        <v>27</v>
      </c>
      <c r="J50" s="37">
        <v>8</v>
      </c>
      <c r="K50" s="37">
        <v>3</v>
      </c>
      <c r="L50" s="37">
        <v>16</v>
      </c>
      <c r="M50" s="37"/>
      <c r="N50" s="37"/>
      <c r="O50" s="37"/>
      <c r="P50" s="37"/>
      <c r="Q50" s="37">
        <v>39</v>
      </c>
      <c r="R50" s="40">
        <f t="shared" si="4"/>
        <v>55</v>
      </c>
      <c r="S50" s="41">
        <f t="shared" si="5"/>
        <v>0.4074074074074074</v>
      </c>
    </row>
    <row r="51" spans="1:19" ht="18.75" customHeight="1">
      <c r="A51" s="27" t="s">
        <v>141</v>
      </c>
      <c r="B51" s="29" t="s">
        <v>142</v>
      </c>
      <c r="C51" s="37">
        <f t="shared" si="6"/>
        <v>142</v>
      </c>
      <c r="D51" s="37">
        <v>125</v>
      </c>
      <c r="E51" s="37">
        <v>17</v>
      </c>
      <c r="F51" s="111"/>
      <c r="G51" s="111"/>
      <c r="H51" s="37">
        <f t="shared" si="1"/>
        <v>142</v>
      </c>
      <c r="I51" s="37">
        <f t="shared" si="2"/>
        <v>49</v>
      </c>
      <c r="J51" s="37">
        <v>12</v>
      </c>
      <c r="K51" s="37">
        <v>2</v>
      </c>
      <c r="L51" s="37">
        <v>35</v>
      </c>
      <c r="M51" s="37"/>
      <c r="N51" s="37"/>
      <c r="O51" s="37"/>
      <c r="P51" s="37"/>
      <c r="Q51" s="37">
        <v>93</v>
      </c>
      <c r="R51" s="40">
        <f t="shared" si="4"/>
        <v>128</v>
      </c>
      <c r="S51" s="41">
        <f t="shared" si="5"/>
        <v>0.2857142857142857</v>
      </c>
    </row>
    <row r="52" spans="1:19" s="52" customFormat="1" ht="18.75" customHeight="1">
      <c r="A52" s="64" t="s">
        <v>40</v>
      </c>
      <c r="B52" s="65" t="s">
        <v>143</v>
      </c>
      <c r="C52" s="106">
        <f>D52+E52</f>
        <v>68</v>
      </c>
      <c r="D52" s="106">
        <f>D55+D54+D53</f>
        <v>52</v>
      </c>
      <c r="E52" s="106">
        <f>E55+E54+E53</f>
        <v>16</v>
      </c>
      <c r="F52" s="112">
        <f>F55+F54+F53</f>
        <v>0</v>
      </c>
      <c r="G52" s="112">
        <f>G55+G54+G53</f>
        <v>0</v>
      </c>
      <c r="H52" s="106">
        <f t="shared" si="1"/>
        <v>68</v>
      </c>
      <c r="I52" s="106">
        <f t="shared" si="2"/>
        <v>45</v>
      </c>
      <c r="J52" s="106">
        <f aca="true" t="shared" si="14" ref="J52:Q52">J55+J54+J53</f>
        <v>9</v>
      </c>
      <c r="K52" s="106">
        <f t="shared" si="14"/>
        <v>0</v>
      </c>
      <c r="L52" s="106">
        <f t="shared" si="14"/>
        <v>31</v>
      </c>
      <c r="M52" s="106">
        <f t="shared" si="14"/>
        <v>5</v>
      </c>
      <c r="N52" s="106">
        <f t="shared" si="14"/>
        <v>0</v>
      </c>
      <c r="O52" s="106">
        <f t="shared" si="14"/>
        <v>0</v>
      </c>
      <c r="P52" s="106">
        <f t="shared" si="14"/>
        <v>0</v>
      </c>
      <c r="Q52" s="106">
        <f t="shared" si="14"/>
        <v>23</v>
      </c>
      <c r="R52" s="104">
        <f t="shared" si="4"/>
        <v>59</v>
      </c>
      <c r="S52" s="107">
        <f t="shared" si="5"/>
        <v>0.2</v>
      </c>
    </row>
    <row r="53" spans="1:19" ht="18.75" customHeight="1">
      <c r="A53" s="27" t="s">
        <v>144</v>
      </c>
      <c r="B53" s="29" t="s">
        <v>145</v>
      </c>
      <c r="C53" s="37">
        <f t="shared" si="6"/>
        <v>6</v>
      </c>
      <c r="D53" s="37">
        <v>6</v>
      </c>
      <c r="E53" s="37"/>
      <c r="F53" s="111"/>
      <c r="G53" s="111"/>
      <c r="H53" s="37">
        <f t="shared" si="1"/>
        <v>6</v>
      </c>
      <c r="I53" s="37">
        <f t="shared" si="2"/>
        <v>3</v>
      </c>
      <c r="J53" s="37"/>
      <c r="K53" s="37">
        <v>0</v>
      </c>
      <c r="L53" s="37">
        <v>3</v>
      </c>
      <c r="M53" s="37">
        <v>0</v>
      </c>
      <c r="N53" s="37">
        <v>0</v>
      </c>
      <c r="O53" s="37">
        <v>0</v>
      </c>
      <c r="P53" s="37"/>
      <c r="Q53" s="37">
        <v>3</v>
      </c>
      <c r="R53" s="40">
        <f t="shared" si="4"/>
        <v>6</v>
      </c>
      <c r="S53" s="41">
        <f t="shared" si="5"/>
        <v>0</v>
      </c>
    </row>
    <row r="54" spans="1:19" ht="18.75" customHeight="1">
      <c r="A54" s="27" t="s">
        <v>146</v>
      </c>
      <c r="B54" s="29" t="s">
        <v>147</v>
      </c>
      <c r="C54" s="37">
        <f t="shared" si="6"/>
        <v>28</v>
      </c>
      <c r="D54" s="37">
        <v>24</v>
      </c>
      <c r="E54" s="37">
        <v>4</v>
      </c>
      <c r="F54" s="111"/>
      <c r="G54" s="111"/>
      <c r="H54" s="37">
        <f t="shared" si="1"/>
        <v>28</v>
      </c>
      <c r="I54" s="37">
        <f t="shared" si="2"/>
        <v>16</v>
      </c>
      <c r="J54" s="37"/>
      <c r="K54" s="37"/>
      <c r="L54" s="37">
        <v>11</v>
      </c>
      <c r="M54" s="37">
        <v>5</v>
      </c>
      <c r="N54" s="37"/>
      <c r="O54" s="37"/>
      <c r="P54" s="37"/>
      <c r="Q54" s="37">
        <v>12</v>
      </c>
      <c r="R54" s="40">
        <f t="shared" si="4"/>
        <v>28</v>
      </c>
      <c r="S54" s="41">
        <f t="shared" si="5"/>
        <v>0</v>
      </c>
    </row>
    <row r="55" spans="1:19" ht="18.75" customHeight="1">
      <c r="A55" s="27" t="s">
        <v>148</v>
      </c>
      <c r="B55" s="29" t="s">
        <v>149</v>
      </c>
      <c r="C55" s="37">
        <f t="shared" si="6"/>
        <v>34</v>
      </c>
      <c r="D55" s="37">
        <v>22</v>
      </c>
      <c r="E55" s="37">
        <v>12</v>
      </c>
      <c r="F55" s="111"/>
      <c r="G55" s="111"/>
      <c r="H55" s="37">
        <f t="shared" si="1"/>
        <v>34</v>
      </c>
      <c r="I55" s="37">
        <f t="shared" si="2"/>
        <v>26</v>
      </c>
      <c r="J55" s="37">
        <v>9</v>
      </c>
      <c r="K55" s="37"/>
      <c r="L55" s="37">
        <v>17</v>
      </c>
      <c r="M55" s="37"/>
      <c r="N55" s="37"/>
      <c r="O55" s="37"/>
      <c r="P55" s="37"/>
      <c r="Q55" s="37">
        <v>8</v>
      </c>
      <c r="R55" s="40">
        <f t="shared" si="4"/>
        <v>25</v>
      </c>
      <c r="S55" s="41">
        <f t="shared" si="5"/>
        <v>0.34615384615384615</v>
      </c>
    </row>
    <row r="56" spans="1:19" s="52" customFormat="1" ht="18.75" customHeight="1">
      <c r="A56" s="64" t="s">
        <v>41</v>
      </c>
      <c r="B56" s="69" t="s">
        <v>150</v>
      </c>
      <c r="C56" s="106">
        <f t="shared" si="6"/>
        <v>121</v>
      </c>
      <c r="D56" s="106">
        <f>D57+D58+D59</f>
        <v>102</v>
      </c>
      <c r="E56" s="106">
        <f>E57+E58+E59</f>
        <v>19</v>
      </c>
      <c r="F56" s="106">
        <f>F57+F58+F59</f>
        <v>0</v>
      </c>
      <c r="G56" s="106">
        <f>G57+G58+G59</f>
        <v>0</v>
      </c>
      <c r="H56" s="106">
        <f t="shared" si="1"/>
        <v>121</v>
      </c>
      <c r="I56" s="106">
        <f aca="true" t="shared" si="15" ref="I56:Q56">I57+I58+I59</f>
        <v>40</v>
      </c>
      <c r="J56" s="106">
        <f t="shared" si="15"/>
        <v>11</v>
      </c>
      <c r="K56" s="106">
        <f t="shared" si="15"/>
        <v>0</v>
      </c>
      <c r="L56" s="106">
        <f t="shared" si="15"/>
        <v>25</v>
      </c>
      <c r="M56" s="106">
        <f t="shared" si="15"/>
        <v>4</v>
      </c>
      <c r="N56" s="106">
        <f t="shared" si="15"/>
        <v>0</v>
      </c>
      <c r="O56" s="106">
        <f t="shared" si="15"/>
        <v>0</v>
      </c>
      <c r="P56" s="106">
        <f t="shared" si="15"/>
        <v>0</v>
      </c>
      <c r="Q56" s="106">
        <f t="shared" si="15"/>
        <v>81</v>
      </c>
      <c r="R56" s="110">
        <f t="shared" si="4"/>
        <v>110</v>
      </c>
      <c r="S56" s="107">
        <f t="shared" si="5"/>
        <v>0.275</v>
      </c>
    </row>
    <row r="57" spans="1:19" ht="18.75" customHeight="1">
      <c r="A57" s="27" t="s">
        <v>151</v>
      </c>
      <c r="B57" s="29" t="s">
        <v>152</v>
      </c>
      <c r="C57" s="37">
        <f t="shared" si="6"/>
        <v>22</v>
      </c>
      <c r="D57" s="37">
        <v>13</v>
      </c>
      <c r="E57" s="37">
        <v>9</v>
      </c>
      <c r="F57" s="111"/>
      <c r="G57" s="111"/>
      <c r="H57" s="37">
        <f t="shared" si="1"/>
        <v>22</v>
      </c>
      <c r="I57" s="37">
        <f t="shared" si="2"/>
        <v>12</v>
      </c>
      <c r="J57" s="37">
        <v>2</v>
      </c>
      <c r="K57" s="37">
        <v>0</v>
      </c>
      <c r="L57" s="37">
        <v>9</v>
      </c>
      <c r="M57" s="37">
        <v>1</v>
      </c>
      <c r="N57" s="37">
        <v>0</v>
      </c>
      <c r="O57" s="37">
        <v>0</v>
      </c>
      <c r="P57" s="37">
        <v>0</v>
      </c>
      <c r="Q57" s="37">
        <v>10</v>
      </c>
      <c r="R57" s="109">
        <f t="shared" si="4"/>
        <v>20</v>
      </c>
      <c r="S57" s="41">
        <f t="shared" si="5"/>
        <v>0.16666666666666666</v>
      </c>
    </row>
    <row r="58" spans="1:19" ht="18.75" customHeight="1">
      <c r="A58" s="27" t="s">
        <v>153</v>
      </c>
      <c r="B58" s="29" t="s">
        <v>154</v>
      </c>
      <c r="C58" s="37">
        <f t="shared" si="6"/>
        <v>56</v>
      </c>
      <c r="D58" s="37">
        <v>48</v>
      </c>
      <c r="E58" s="37">
        <v>8</v>
      </c>
      <c r="F58" s="111"/>
      <c r="G58" s="111"/>
      <c r="H58" s="37">
        <f t="shared" si="1"/>
        <v>56</v>
      </c>
      <c r="I58" s="37">
        <f t="shared" si="2"/>
        <v>19</v>
      </c>
      <c r="J58" s="37">
        <v>6</v>
      </c>
      <c r="K58" s="37">
        <v>0</v>
      </c>
      <c r="L58" s="37">
        <v>12</v>
      </c>
      <c r="M58" s="37">
        <v>1</v>
      </c>
      <c r="N58" s="37">
        <v>0</v>
      </c>
      <c r="O58" s="37">
        <v>0</v>
      </c>
      <c r="P58" s="37">
        <v>0</v>
      </c>
      <c r="Q58" s="37">
        <v>37</v>
      </c>
      <c r="R58" s="109">
        <f t="shared" si="4"/>
        <v>50</v>
      </c>
      <c r="S58" s="41">
        <f t="shared" si="5"/>
        <v>0.3157894736842105</v>
      </c>
    </row>
    <row r="59" spans="1:19" ht="18.75" customHeight="1">
      <c r="A59" s="27" t="s">
        <v>155</v>
      </c>
      <c r="B59" s="29" t="s">
        <v>156</v>
      </c>
      <c r="C59" s="37">
        <f t="shared" si="6"/>
        <v>43</v>
      </c>
      <c r="D59" s="37">
        <v>41</v>
      </c>
      <c r="E59" s="37">
        <v>2</v>
      </c>
      <c r="F59" s="111"/>
      <c r="G59" s="111"/>
      <c r="H59" s="37">
        <f t="shared" si="1"/>
        <v>43</v>
      </c>
      <c r="I59" s="37">
        <f t="shared" si="2"/>
        <v>9</v>
      </c>
      <c r="J59" s="37">
        <v>3</v>
      </c>
      <c r="K59" s="37">
        <v>0</v>
      </c>
      <c r="L59" s="37">
        <v>4</v>
      </c>
      <c r="M59" s="37">
        <v>2</v>
      </c>
      <c r="N59" s="37">
        <v>0</v>
      </c>
      <c r="O59" s="37">
        <v>0</v>
      </c>
      <c r="P59" s="37">
        <v>0</v>
      </c>
      <c r="Q59" s="37">
        <v>34</v>
      </c>
      <c r="R59" s="109">
        <f t="shared" si="4"/>
        <v>40</v>
      </c>
      <c r="S59" s="41">
        <f t="shared" si="5"/>
        <v>0.3333333333333333</v>
      </c>
    </row>
    <row r="60" spans="1:19" s="49" customFormat="1" ht="18.75" customHeight="1">
      <c r="A60" s="64" t="s">
        <v>42</v>
      </c>
      <c r="B60" s="69" t="s">
        <v>157</v>
      </c>
      <c r="C60" s="106">
        <f t="shared" si="6"/>
        <v>23</v>
      </c>
      <c r="D60" s="106">
        <f>D62+D61</f>
        <v>14</v>
      </c>
      <c r="E60" s="106">
        <f>E62+E61</f>
        <v>9</v>
      </c>
      <c r="F60" s="106">
        <f>F62+F61</f>
        <v>0</v>
      </c>
      <c r="G60" s="106">
        <f>G62+G61</f>
        <v>0</v>
      </c>
      <c r="H60" s="106">
        <f t="shared" si="1"/>
        <v>23</v>
      </c>
      <c r="I60" s="106">
        <f aca="true" t="shared" si="16" ref="I60:Q60">I62+I61</f>
        <v>10</v>
      </c>
      <c r="J60" s="106">
        <f t="shared" si="16"/>
        <v>4</v>
      </c>
      <c r="K60" s="106">
        <f t="shared" si="16"/>
        <v>0</v>
      </c>
      <c r="L60" s="106">
        <f t="shared" si="16"/>
        <v>6</v>
      </c>
      <c r="M60" s="106">
        <f t="shared" si="16"/>
        <v>0</v>
      </c>
      <c r="N60" s="106">
        <f t="shared" si="16"/>
        <v>0</v>
      </c>
      <c r="O60" s="106">
        <f t="shared" si="16"/>
        <v>0</v>
      </c>
      <c r="P60" s="106">
        <f t="shared" si="16"/>
        <v>0</v>
      </c>
      <c r="Q60" s="106">
        <f t="shared" si="16"/>
        <v>13</v>
      </c>
      <c r="R60" s="104">
        <f t="shared" si="4"/>
        <v>19</v>
      </c>
      <c r="S60" s="107">
        <f t="shared" si="5"/>
        <v>0.4</v>
      </c>
    </row>
    <row r="61" spans="1:19" ht="18.75" customHeight="1">
      <c r="A61" s="27" t="s">
        <v>158</v>
      </c>
      <c r="B61" s="29" t="s">
        <v>159</v>
      </c>
      <c r="C61" s="37">
        <f t="shared" si="6"/>
        <v>6</v>
      </c>
      <c r="D61" s="37">
        <v>6</v>
      </c>
      <c r="E61" s="37">
        <v>0</v>
      </c>
      <c r="F61" s="111"/>
      <c r="G61" s="111"/>
      <c r="H61" s="37">
        <f t="shared" si="1"/>
        <v>6</v>
      </c>
      <c r="I61" s="37">
        <f t="shared" si="2"/>
        <v>0</v>
      </c>
      <c r="J61" s="37"/>
      <c r="K61" s="37"/>
      <c r="L61" s="37"/>
      <c r="M61" s="37"/>
      <c r="N61" s="37"/>
      <c r="O61" s="37"/>
      <c r="P61" s="37"/>
      <c r="Q61" s="37">
        <v>6</v>
      </c>
      <c r="R61" s="109">
        <f t="shared" si="4"/>
        <v>6</v>
      </c>
      <c r="S61" s="41" t="e">
        <f t="shared" si="5"/>
        <v>#DIV/0!</v>
      </c>
    </row>
    <row r="62" spans="1:19" ht="18.75" customHeight="1">
      <c r="A62" s="30" t="s">
        <v>160</v>
      </c>
      <c r="B62" s="31" t="s">
        <v>161</v>
      </c>
      <c r="C62" s="113">
        <f t="shared" si="6"/>
        <v>17</v>
      </c>
      <c r="D62" s="113">
        <v>8</v>
      </c>
      <c r="E62" s="113">
        <v>9</v>
      </c>
      <c r="F62" s="113"/>
      <c r="G62" s="113"/>
      <c r="H62" s="113">
        <f t="shared" si="1"/>
        <v>17</v>
      </c>
      <c r="I62" s="113">
        <f t="shared" si="2"/>
        <v>10</v>
      </c>
      <c r="J62" s="113">
        <v>4</v>
      </c>
      <c r="K62" s="113"/>
      <c r="L62" s="113">
        <v>6</v>
      </c>
      <c r="M62" s="113"/>
      <c r="N62" s="113"/>
      <c r="O62" s="113"/>
      <c r="P62" s="113"/>
      <c r="Q62" s="113">
        <v>7</v>
      </c>
      <c r="R62" s="113">
        <f t="shared" si="4"/>
        <v>13</v>
      </c>
      <c r="S62" s="114">
        <f t="shared" si="5"/>
        <v>0.4</v>
      </c>
    </row>
    <row r="63" spans="1:19" ht="15" customHeight="1">
      <c r="A63" s="32"/>
      <c r="B63" s="33"/>
      <c r="C63" s="115"/>
      <c r="D63" s="115"/>
      <c r="E63" s="115"/>
      <c r="F63" s="116"/>
      <c r="G63" s="116"/>
      <c r="H63" s="115"/>
      <c r="I63" s="115"/>
      <c r="J63" s="115"/>
      <c r="K63" s="115"/>
      <c r="L63" s="115"/>
      <c r="M63" s="115"/>
      <c r="N63" s="115"/>
      <c r="O63" s="115"/>
      <c r="P63" s="115"/>
      <c r="Q63" s="115"/>
      <c r="R63" s="117"/>
      <c r="S63" s="118"/>
    </row>
    <row r="64" spans="1:19" ht="7.5" customHeight="1">
      <c r="A64" s="32"/>
      <c r="B64" s="33"/>
      <c r="C64" s="115"/>
      <c r="D64" s="115"/>
      <c r="E64" s="115"/>
      <c r="F64" s="116"/>
      <c r="G64" s="116"/>
      <c r="H64" s="115"/>
      <c r="I64" s="115"/>
      <c r="J64" s="115"/>
      <c r="K64" s="115"/>
      <c r="L64" s="115"/>
      <c r="M64" s="115"/>
      <c r="N64" s="115"/>
      <c r="O64" s="115"/>
      <c r="P64" s="115"/>
      <c r="Q64" s="115"/>
      <c r="R64" s="117"/>
      <c r="S64" s="118"/>
    </row>
    <row r="65" spans="1:19" s="120" customFormat="1" ht="16.5" customHeight="1">
      <c r="A65" s="194" t="s">
        <v>171</v>
      </c>
      <c r="B65" s="194"/>
      <c r="C65" s="194"/>
      <c r="D65" s="194"/>
      <c r="E65" s="194"/>
      <c r="F65" s="119"/>
      <c r="G65" s="119"/>
      <c r="H65" s="119"/>
      <c r="I65" s="119"/>
      <c r="J65" s="119"/>
      <c r="K65" s="119"/>
      <c r="L65" s="119"/>
      <c r="M65" s="195" t="s">
        <v>171</v>
      </c>
      <c r="N65" s="195"/>
      <c r="O65" s="195"/>
      <c r="P65" s="195"/>
      <c r="Q65" s="195"/>
      <c r="R65" s="195"/>
      <c r="S65" s="195"/>
    </row>
    <row r="66" spans="1:19" s="123" customFormat="1" ht="15.75" customHeight="1">
      <c r="A66" s="121"/>
      <c r="B66" s="191" t="s">
        <v>3</v>
      </c>
      <c r="C66" s="191"/>
      <c r="D66" s="191"/>
      <c r="E66" s="191"/>
      <c r="F66" s="122"/>
      <c r="G66" s="122"/>
      <c r="H66" s="122"/>
      <c r="I66" s="122"/>
      <c r="J66" s="122"/>
      <c r="K66" s="122"/>
      <c r="L66" s="122"/>
      <c r="M66" s="196" t="s">
        <v>172</v>
      </c>
      <c r="N66" s="196"/>
      <c r="O66" s="196"/>
      <c r="P66" s="196"/>
      <c r="Q66" s="196"/>
      <c r="R66" s="196"/>
      <c r="S66" s="196"/>
    </row>
    <row r="67" spans="1:19" ht="15.75">
      <c r="A67" s="124"/>
      <c r="B67" s="124"/>
      <c r="C67" s="124"/>
      <c r="D67" s="124"/>
      <c r="E67" s="124"/>
      <c r="F67" s="124"/>
      <c r="G67" s="124"/>
      <c r="H67" s="124"/>
      <c r="I67" s="124"/>
      <c r="J67" s="124"/>
      <c r="K67" s="124"/>
      <c r="L67" s="124"/>
      <c r="M67" s="124"/>
      <c r="N67" s="124"/>
      <c r="O67" s="124"/>
      <c r="P67" s="124"/>
      <c r="Q67" s="124"/>
      <c r="R67" s="125"/>
      <c r="S67" s="125"/>
    </row>
    <row r="68" spans="1:19" ht="15.75">
      <c r="A68" s="124"/>
      <c r="B68" s="124"/>
      <c r="C68" s="124"/>
      <c r="D68" s="124"/>
      <c r="E68" s="124"/>
      <c r="F68" s="124"/>
      <c r="G68" s="124"/>
      <c r="H68" s="124"/>
      <c r="I68" s="124"/>
      <c r="J68" s="124"/>
      <c r="K68" s="124"/>
      <c r="L68" s="124"/>
      <c r="M68" s="124"/>
      <c r="N68" s="124"/>
      <c r="O68" s="124"/>
      <c r="P68" s="124"/>
      <c r="Q68" s="124"/>
      <c r="R68" s="125"/>
      <c r="S68" s="125"/>
    </row>
    <row r="69" spans="1:19" ht="15.75">
      <c r="A69" s="124"/>
      <c r="B69" s="124"/>
      <c r="C69" s="124"/>
      <c r="D69" s="124"/>
      <c r="E69" s="124"/>
      <c r="F69" s="124"/>
      <c r="G69" s="124"/>
      <c r="H69" s="124"/>
      <c r="I69" s="124"/>
      <c r="J69" s="124"/>
      <c r="K69" s="124"/>
      <c r="L69" s="124"/>
      <c r="M69" s="124"/>
      <c r="N69" s="124"/>
      <c r="O69" s="124"/>
      <c r="P69" s="124"/>
      <c r="Q69" s="124"/>
      <c r="R69" s="125"/>
      <c r="S69" s="125"/>
    </row>
    <row r="70" spans="1:19" ht="15.75">
      <c r="A70" s="124"/>
      <c r="B70" s="124"/>
      <c r="C70" s="124"/>
      <c r="D70" s="124"/>
      <c r="E70" s="124"/>
      <c r="F70" s="124"/>
      <c r="G70" s="124"/>
      <c r="H70" s="124"/>
      <c r="I70" s="124"/>
      <c r="J70" s="124"/>
      <c r="K70" s="124"/>
      <c r="L70" s="124"/>
      <c r="M70" s="124"/>
      <c r="N70" s="124"/>
      <c r="O70" s="124"/>
      <c r="P70" s="124"/>
      <c r="Q70" s="124"/>
      <c r="R70" s="125"/>
      <c r="S70" s="125"/>
    </row>
    <row r="71" spans="1:19" ht="15.75">
      <c r="A71" s="124"/>
      <c r="B71" s="86" t="s">
        <v>173</v>
      </c>
      <c r="C71" s="86"/>
      <c r="D71" s="86"/>
      <c r="E71" s="86"/>
      <c r="F71" s="126"/>
      <c r="G71" s="124"/>
      <c r="H71" s="124"/>
      <c r="I71" s="124"/>
      <c r="J71" s="124"/>
      <c r="K71" s="124"/>
      <c r="L71" s="124"/>
      <c r="M71" s="86" t="s">
        <v>174</v>
      </c>
      <c r="N71" s="86"/>
      <c r="O71" s="86"/>
      <c r="P71" s="86"/>
      <c r="Q71" s="86"/>
      <c r="R71" s="86"/>
      <c r="S71" s="86"/>
    </row>
    <row r="72" spans="1:19" ht="15.75">
      <c r="A72" s="124"/>
      <c r="B72" s="124"/>
      <c r="C72" s="124"/>
      <c r="D72" s="124"/>
      <c r="E72" s="124"/>
      <c r="F72" s="124"/>
      <c r="G72" s="124"/>
      <c r="H72" s="124"/>
      <c r="I72" s="124"/>
      <c r="J72" s="124"/>
      <c r="K72" s="124"/>
      <c r="L72" s="124"/>
      <c r="M72" s="124"/>
      <c r="N72" s="124"/>
      <c r="O72" s="124"/>
      <c r="P72" s="124"/>
      <c r="Q72" s="124"/>
      <c r="R72" s="125"/>
      <c r="S72" s="125"/>
    </row>
    <row r="73" spans="1:19" ht="15.75">
      <c r="A73" s="124"/>
      <c r="B73" s="124"/>
      <c r="C73" s="124"/>
      <c r="D73" s="124"/>
      <c r="E73" s="124"/>
      <c r="F73" s="124"/>
      <c r="G73" s="124"/>
      <c r="H73" s="124"/>
      <c r="I73" s="124"/>
      <c r="J73" s="124"/>
      <c r="K73" s="124"/>
      <c r="L73" s="124"/>
      <c r="M73" s="124"/>
      <c r="N73" s="124"/>
      <c r="O73" s="124"/>
      <c r="P73" s="124"/>
      <c r="Q73" s="124"/>
      <c r="R73" s="125"/>
      <c r="S73" s="125"/>
    </row>
    <row r="74" spans="1:19" ht="15.75">
      <c r="A74" s="124"/>
      <c r="B74" s="124"/>
      <c r="C74" s="124"/>
      <c r="D74" s="124"/>
      <c r="E74" s="124"/>
      <c r="F74" s="124"/>
      <c r="G74" s="124"/>
      <c r="H74" s="124"/>
      <c r="I74" s="124"/>
      <c r="J74" s="124"/>
      <c r="K74" s="124"/>
      <c r="L74" s="124"/>
      <c r="M74" s="124"/>
      <c r="N74" s="124"/>
      <c r="O74" s="124"/>
      <c r="P74" s="124"/>
      <c r="Q74" s="124"/>
      <c r="R74" s="125"/>
      <c r="S74" s="125"/>
    </row>
    <row r="75" spans="1:19" ht="15.75">
      <c r="A75" s="124"/>
      <c r="B75" s="124"/>
      <c r="C75" s="124"/>
      <c r="D75" s="124"/>
      <c r="E75" s="124"/>
      <c r="F75" s="124"/>
      <c r="G75" s="124"/>
      <c r="H75" s="124"/>
      <c r="I75" s="124"/>
      <c r="J75" s="124"/>
      <c r="K75" s="124"/>
      <c r="L75" s="124"/>
      <c r="M75" s="124"/>
      <c r="N75" s="124"/>
      <c r="O75" s="124"/>
      <c r="P75" s="124"/>
      <c r="Q75" s="124"/>
      <c r="R75" s="125"/>
      <c r="S75" s="125"/>
    </row>
    <row r="76" spans="1:19" ht="15.75">
      <c r="A76" s="124"/>
      <c r="B76" s="124"/>
      <c r="C76" s="124"/>
      <c r="D76" s="124"/>
      <c r="E76" s="124"/>
      <c r="F76" s="124"/>
      <c r="G76" s="124"/>
      <c r="H76" s="124"/>
      <c r="I76" s="124"/>
      <c r="J76" s="124"/>
      <c r="K76" s="124"/>
      <c r="L76" s="124"/>
      <c r="M76" s="124"/>
      <c r="N76" s="124"/>
      <c r="O76" s="124"/>
      <c r="P76" s="124"/>
      <c r="Q76" s="124"/>
      <c r="R76" s="125"/>
      <c r="S76" s="125"/>
    </row>
    <row r="77" spans="1:19" ht="15.75">
      <c r="A77" s="124"/>
      <c r="B77" s="124"/>
      <c r="C77" s="124"/>
      <c r="D77" s="124"/>
      <c r="E77" s="124"/>
      <c r="F77" s="124"/>
      <c r="G77" s="124"/>
      <c r="H77" s="124"/>
      <c r="I77" s="124"/>
      <c r="J77" s="124"/>
      <c r="K77" s="124"/>
      <c r="L77" s="124"/>
      <c r="M77" s="124"/>
      <c r="N77" s="124"/>
      <c r="O77" s="124"/>
      <c r="P77" s="124"/>
      <c r="Q77" s="124"/>
      <c r="R77" s="125"/>
      <c r="S77" s="125"/>
    </row>
    <row r="78" spans="1:19" ht="15.75">
      <c r="A78" s="124"/>
      <c r="B78" s="124"/>
      <c r="C78" s="124"/>
      <c r="D78" s="124"/>
      <c r="E78" s="124"/>
      <c r="F78" s="124"/>
      <c r="G78" s="124"/>
      <c r="H78" s="124"/>
      <c r="I78" s="124"/>
      <c r="J78" s="124"/>
      <c r="K78" s="124"/>
      <c r="L78" s="124"/>
      <c r="M78" s="124"/>
      <c r="N78" s="124"/>
      <c r="O78" s="124"/>
      <c r="P78" s="124"/>
      <c r="Q78" s="124"/>
      <c r="R78" s="125"/>
      <c r="S78" s="125"/>
    </row>
    <row r="79" spans="1:19" ht="15.75">
      <c r="A79" s="124"/>
      <c r="B79" s="124"/>
      <c r="C79" s="124"/>
      <c r="D79" s="124"/>
      <c r="E79" s="124"/>
      <c r="F79" s="124"/>
      <c r="G79" s="124"/>
      <c r="H79" s="124"/>
      <c r="I79" s="124"/>
      <c r="J79" s="124"/>
      <c r="K79" s="124"/>
      <c r="L79" s="124"/>
      <c r="M79" s="124"/>
      <c r="N79" s="124"/>
      <c r="O79" s="124"/>
      <c r="P79" s="124"/>
      <c r="Q79" s="124"/>
      <c r="R79" s="125"/>
      <c r="S79" s="125"/>
    </row>
    <row r="80" spans="1:19" ht="15.75">
      <c r="A80" s="124"/>
      <c r="B80" s="124"/>
      <c r="C80" s="124"/>
      <c r="D80" s="124"/>
      <c r="E80" s="124"/>
      <c r="F80" s="124"/>
      <c r="G80" s="124"/>
      <c r="H80" s="124"/>
      <c r="I80" s="124"/>
      <c r="J80" s="124"/>
      <c r="K80" s="124"/>
      <c r="L80" s="124"/>
      <c r="M80" s="124"/>
      <c r="N80" s="124"/>
      <c r="O80" s="124"/>
      <c r="P80" s="124"/>
      <c r="Q80" s="124"/>
      <c r="R80" s="125"/>
      <c r="S80" s="125"/>
    </row>
    <row r="81" spans="1:19" ht="15.75">
      <c r="A81" s="124"/>
      <c r="B81" s="124"/>
      <c r="C81" s="124"/>
      <c r="D81" s="124"/>
      <c r="E81" s="124"/>
      <c r="F81" s="124"/>
      <c r="G81" s="124"/>
      <c r="H81" s="124"/>
      <c r="I81" s="124"/>
      <c r="J81" s="124"/>
      <c r="K81" s="124"/>
      <c r="L81" s="124"/>
      <c r="M81" s="124"/>
      <c r="N81" s="124"/>
      <c r="O81" s="124"/>
      <c r="P81" s="124"/>
      <c r="Q81" s="124"/>
      <c r="R81" s="125"/>
      <c r="S81" s="125"/>
    </row>
    <row r="82" spans="1:19" ht="15.75">
      <c r="A82" s="124"/>
      <c r="B82" s="124"/>
      <c r="C82" s="124"/>
      <c r="D82" s="124"/>
      <c r="E82" s="124"/>
      <c r="F82" s="124"/>
      <c r="G82" s="124"/>
      <c r="H82" s="124"/>
      <c r="I82" s="124"/>
      <c r="J82" s="124"/>
      <c r="K82" s="124"/>
      <c r="L82" s="124"/>
      <c r="M82" s="124"/>
      <c r="N82" s="124"/>
      <c r="O82" s="124"/>
      <c r="P82" s="124"/>
      <c r="Q82" s="124"/>
      <c r="R82" s="125"/>
      <c r="S82" s="125"/>
    </row>
    <row r="83" spans="1:19" ht="15.75">
      <c r="A83" s="124"/>
      <c r="B83" s="124"/>
      <c r="C83" s="124"/>
      <c r="D83" s="124"/>
      <c r="E83" s="124"/>
      <c r="F83" s="124"/>
      <c r="G83" s="124"/>
      <c r="H83" s="124"/>
      <c r="I83" s="124"/>
      <c r="J83" s="124"/>
      <c r="K83" s="124"/>
      <c r="L83" s="124"/>
      <c r="M83" s="124"/>
      <c r="N83" s="124"/>
      <c r="O83" s="124"/>
      <c r="P83" s="124"/>
      <c r="Q83" s="124"/>
      <c r="R83" s="125"/>
      <c r="S83" s="125"/>
    </row>
    <row r="84" spans="1:19" ht="15.75">
      <c r="A84" s="124"/>
      <c r="B84" s="124"/>
      <c r="C84" s="124"/>
      <c r="D84" s="124"/>
      <c r="E84" s="124"/>
      <c r="F84" s="124"/>
      <c r="G84" s="124"/>
      <c r="H84" s="124"/>
      <c r="I84" s="124"/>
      <c r="J84" s="124"/>
      <c r="K84" s="124"/>
      <c r="L84" s="124"/>
      <c r="M84" s="124"/>
      <c r="N84" s="124"/>
      <c r="O84" s="124"/>
      <c r="P84" s="124"/>
      <c r="Q84" s="124"/>
      <c r="R84" s="125"/>
      <c r="S84" s="125"/>
    </row>
    <row r="85" spans="1:19" ht="15.75">
      <c r="A85" s="124"/>
      <c r="B85" s="124"/>
      <c r="C85" s="124"/>
      <c r="D85" s="124"/>
      <c r="E85" s="124"/>
      <c r="F85" s="124"/>
      <c r="G85" s="124"/>
      <c r="H85" s="124"/>
      <c r="I85" s="124"/>
      <c r="J85" s="124"/>
      <c r="K85" s="124"/>
      <c r="L85" s="124"/>
      <c r="M85" s="124"/>
      <c r="N85" s="124"/>
      <c r="O85" s="124"/>
      <c r="P85" s="124"/>
      <c r="Q85" s="124"/>
      <c r="R85" s="125"/>
      <c r="S85" s="125"/>
    </row>
    <row r="86" spans="1:19" ht="15.75">
      <c r="A86" s="124"/>
      <c r="B86" s="124"/>
      <c r="C86" s="124"/>
      <c r="D86" s="124"/>
      <c r="E86" s="124"/>
      <c r="F86" s="124"/>
      <c r="G86" s="124"/>
      <c r="H86" s="124"/>
      <c r="I86" s="124"/>
      <c r="J86" s="124"/>
      <c r="K86" s="124"/>
      <c r="L86" s="124"/>
      <c r="M86" s="124"/>
      <c r="N86" s="124"/>
      <c r="O86" s="124"/>
      <c r="P86" s="124"/>
      <c r="Q86" s="124"/>
      <c r="R86" s="125"/>
      <c r="S86" s="125"/>
    </row>
  </sheetData>
  <sheetProtection/>
  <mergeCells count="41">
    <mergeCell ref="M1:S1"/>
    <mergeCell ref="M2:S2"/>
    <mergeCell ref="M3:S3"/>
    <mergeCell ref="A1:B1"/>
    <mergeCell ref="C1:L1"/>
    <mergeCell ref="A2:B2"/>
    <mergeCell ref="C2:L2"/>
    <mergeCell ref="A3:D3"/>
    <mergeCell ref="B66:E66"/>
    <mergeCell ref="A12:B12"/>
    <mergeCell ref="A65:E65"/>
    <mergeCell ref="M65:S65"/>
    <mergeCell ref="M66:S66"/>
    <mergeCell ref="J8:P8"/>
    <mergeCell ref="N9:N10"/>
    <mergeCell ref="R6:R10"/>
    <mergeCell ref="L9:L10"/>
    <mergeCell ref="K9:K10"/>
    <mergeCell ref="Q7:Q10"/>
    <mergeCell ref="O9:O10"/>
    <mergeCell ref="P9:P10"/>
    <mergeCell ref="S6:S10"/>
    <mergeCell ref="A11:B11"/>
    <mergeCell ref="J9:J10"/>
    <mergeCell ref="D9:D10"/>
    <mergeCell ref="A6:B10"/>
    <mergeCell ref="C6:E6"/>
    <mergeCell ref="H7:H10"/>
    <mergeCell ref="C7:C10"/>
    <mergeCell ref="D7:E8"/>
    <mergeCell ref="I8:I10"/>
    <mergeCell ref="B71:E71"/>
    <mergeCell ref="M71:S71"/>
    <mergeCell ref="M4:S4"/>
    <mergeCell ref="E3:J3"/>
    <mergeCell ref="F6:F10"/>
    <mergeCell ref="G6:G10"/>
    <mergeCell ref="H6:Q6"/>
    <mergeCell ref="M9:M10"/>
    <mergeCell ref="E9:E10"/>
    <mergeCell ref="I7:P7"/>
  </mergeCells>
  <printOptions/>
  <pageMargins left="0.25" right="0" top="0" bottom="0" header="0.2" footer="0.2755905511811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C69"/>
  <sheetViews>
    <sheetView zoomScalePageLayoutView="0" workbookViewId="0" topLeftCell="A1">
      <pane ySplit="10" topLeftCell="BM59" activePane="bottomLeft" state="frozen"/>
      <selection pane="topLeft" activeCell="A1" sqref="A1"/>
      <selection pane="bottomLeft" activeCell="P53" sqref="P53"/>
    </sheetView>
  </sheetViews>
  <sheetFormatPr defaultColWidth="9.00390625" defaultRowHeight="15.75"/>
  <cols>
    <col min="1" max="1" width="3.50390625" style="39" customWidth="1"/>
    <col min="2" max="2" width="18.00390625" style="39" customWidth="1"/>
    <col min="3" max="3" width="8.25390625" style="39" customWidth="1"/>
    <col min="4" max="5" width="7.625" style="39" customWidth="1"/>
    <col min="6" max="6" width="5.25390625" style="39" customWidth="1"/>
    <col min="7" max="7" width="4.375" style="39" customWidth="1"/>
    <col min="8" max="8" width="7.75390625" style="39" customWidth="1"/>
    <col min="9" max="9" width="7.375" style="39" customWidth="1"/>
    <col min="10" max="10" width="7.25390625" style="39" customWidth="1"/>
    <col min="11" max="12" width="6.125" style="39" customWidth="1"/>
    <col min="13" max="13" width="7.375" style="39" customWidth="1"/>
    <col min="14" max="15" width="6.625" style="39" customWidth="1"/>
    <col min="16" max="16" width="3.625" style="39" customWidth="1"/>
    <col min="17" max="17" width="6.875" style="39" customWidth="1"/>
    <col min="18" max="18" width="7.625" style="39" customWidth="1"/>
    <col min="19" max="19" width="7.50390625" style="39" customWidth="1"/>
    <col min="20" max="20" width="4.75390625" style="39" customWidth="1"/>
    <col min="21" max="16384" width="9.00390625" style="39" customWidth="1"/>
  </cols>
  <sheetData>
    <row r="1" spans="1:20" ht="15" customHeight="1">
      <c r="A1" s="200" t="s">
        <v>16</v>
      </c>
      <c r="B1" s="200"/>
      <c r="C1" s="200"/>
      <c r="E1" s="201" t="s">
        <v>87</v>
      </c>
      <c r="F1" s="201"/>
      <c r="G1" s="201"/>
      <c r="H1" s="201"/>
      <c r="I1" s="201"/>
      <c r="J1" s="201"/>
      <c r="K1" s="201"/>
      <c r="L1" s="201"/>
      <c r="M1" s="201"/>
      <c r="N1" s="201"/>
      <c r="O1" s="201"/>
      <c r="P1" s="197" t="s">
        <v>162</v>
      </c>
      <c r="Q1" s="197"/>
      <c r="R1" s="197"/>
      <c r="S1" s="197"/>
      <c r="T1" s="197"/>
    </row>
    <row r="2" spans="1:20" ht="15" customHeight="1">
      <c r="A2" s="204" t="s">
        <v>88</v>
      </c>
      <c r="B2" s="204"/>
      <c r="C2" s="204"/>
      <c r="D2" s="204"/>
      <c r="E2" s="203" t="s">
        <v>20</v>
      </c>
      <c r="F2" s="203"/>
      <c r="G2" s="203"/>
      <c r="H2" s="203"/>
      <c r="I2" s="203"/>
      <c r="J2" s="203"/>
      <c r="K2" s="203"/>
      <c r="L2" s="203"/>
      <c r="M2" s="203"/>
      <c r="N2" s="203"/>
      <c r="O2" s="203"/>
      <c r="P2" s="219" t="s">
        <v>90</v>
      </c>
      <c r="Q2" s="219"/>
      <c r="R2" s="219"/>
      <c r="S2" s="219"/>
      <c r="T2" s="219"/>
    </row>
    <row r="3" spans="1:20" ht="15" customHeight="1">
      <c r="A3" s="204" t="s">
        <v>89</v>
      </c>
      <c r="B3" s="204"/>
      <c r="C3" s="204"/>
      <c r="D3" s="204"/>
      <c r="E3" s="154" t="s">
        <v>169</v>
      </c>
      <c r="F3" s="154"/>
      <c r="G3" s="154"/>
      <c r="H3" s="154"/>
      <c r="I3" s="154"/>
      <c r="J3" s="154"/>
      <c r="K3" s="154"/>
      <c r="L3" s="154"/>
      <c r="M3" s="154"/>
      <c r="N3" s="154"/>
      <c r="O3" s="154"/>
      <c r="P3" s="197" t="s">
        <v>163</v>
      </c>
      <c r="Q3" s="197"/>
      <c r="R3" s="197"/>
      <c r="S3" s="197"/>
      <c r="T3" s="197"/>
    </row>
    <row r="4" spans="1:20" ht="15" customHeight="1">
      <c r="A4" s="204" t="s">
        <v>75</v>
      </c>
      <c r="B4" s="204"/>
      <c r="C4" s="204"/>
      <c r="D4" s="204"/>
      <c r="E4" s="50"/>
      <c r="F4" s="50"/>
      <c r="G4" s="50"/>
      <c r="H4" s="50"/>
      <c r="I4" s="50"/>
      <c r="J4" s="50"/>
      <c r="K4" s="50"/>
      <c r="L4" s="50"/>
      <c r="M4" s="50"/>
      <c r="N4" s="50"/>
      <c r="O4" s="51"/>
      <c r="P4" s="219" t="s">
        <v>98</v>
      </c>
      <c r="Q4" s="219"/>
      <c r="R4" s="219"/>
      <c r="S4" s="219"/>
      <c r="T4" s="219"/>
    </row>
    <row r="5" spans="2:20" ht="15" customHeight="1">
      <c r="B5" s="52"/>
      <c r="C5" s="52"/>
      <c r="M5" s="53"/>
      <c r="N5" s="53"/>
      <c r="O5" s="53"/>
      <c r="P5" s="205" t="s">
        <v>73</v>
      </c>
      <c r="Q5" s="205"/>
      <c r="R5" s="205"/>
      <c r="S5" s="205"/>
      <c r="T5" s="205"/>
    </row>
    <row r="6" spans="1:22" ht="17.25" customHeight="1">
      <c r="A6" s="174" t="s">
        <v>36</v>
      </c>
      <c r="B6" s="175"/>
      <c r="C6" s="180" t="s">
        <v>76</v>
      </c>
      <c r="D6" s="181"/>
      <c r="E6" s="182"/>
      <c r="F6" s="216" t="s">
        <v>55</v>
      </c>
      <c r="G6" s="164" t="s">
        <v>77</v>
      </c>
      <c r="H6" s="161" t="s">
        <v>56</v>
      </c>
      <c r="I6" s="162"/>
      <c r="J6" s="162"/>
      <c r="K6" s="162"/>
      <c r="L6" s="162"/>
      <c r="M6" s="162"/>
      <c r="N6" s="162"/>
      <c r="O6" s="162"/>
      <c r="P6" s="162"/>
      <c r="Q6" s="162"/>
      <c r="R6" s="163"/>
      <c r="S6" s="166" t="s">
        <v>78</v>
      </c>
      <c r="T6" s="221" t="s">
        <v>165</v>
      </c>
      <c r="V6" s="51"/>
    </row>
    <row r="7" spans="1:29" s="55" customFormat="1" ht="16.5" customHeight="1">
      <c r="A7" s="176"/>
      <c r="B7" s="177"/>
      <c r="C7" s="166" t="s">
        <v>23</v>
      </c>
      <c r="D7" s="206" t="s">
        <v>5</v>
      </c>
      <c r="E7" s="207"/>
      <c r="F7" s="217"/>
      <c r="G7" s="170"/>
      <c r="H7" s="164" t="s">
        <v>18</v>
      </c>
      <c r="I7" s="206" t="s">
        <v>57</v>
      </c>
      <c r="J7" s="224"/>
      <c r="K7" s="224"/>
      <c r="L7" s="224"/>
      <c r="M7" s="224"/>
      <c r="N7" s="224"/>
      <c r="O7" s="224"/>
      <c r="P7" s="224"/>
      <c r="Q7" s="225"/>
      <c r="R7" s="207" t="s">
        <v>79</v>
      </c>
      <c r="S7" s="170"/>
      <c r="T7" s="222"/>
      <c r="U7" s="54"/>
      <c r="V7" s="54"/>
      <c r="W7" s="54"/>
      <c r="X7" s="54"/>
      <c r="Y7" s="54"/>
      <c r="Z7" s="54"/>
      <c r="AA7" s="54"/>
      <c r="AB7" s="54"/>
      <c r="AC7" s="54"/>
    </row>
    <row r="8" spans="1:20" ht="15.75" customHeight="1">
      <c r="A8" s="176"/>
      <c r="B8" s="177"/>
      <c r="C8" s="170"/>
      <c r="D8" s="208"/>
      <c r="E8" s="209"/>
      <c r="F8" s="217"/>
      <c r="G8" s="170"/>
      <c r="H8" s="170"/>
      <c r="I8" s="164" t="s">
        <v>18</v>
      </c>
      <c r="J8" s="226" t="s">
        <v>5</v>
      </c>
      <c r="K8" s="227"/>
      <c r="L8" s="227"/>
      <c r="M8" s="227"/>
      <c r="N8" s="227"/>
      <c r="O8" s="227"/>
      <c r="P8" s="227"/>
      <c r="Q8" s="173"/>
      <c r="R8" s="211"/>
      <c r="S8" s="170"/>
      <c r="T8" s="222"/>
    </row>
    <row r="9" spans="1:20" ht="15.75" customHeight="1">
      <c r="A9" s="176"/>
      <c r="B9" s="177"/>
      <c r="C9" s="170"/>
      <c r="D9" s="166" t="s">
        <v>80</v>
      </c>
      <c r="E9" s="166" t="s">
        <v>81</v>
      </c>
      <c r="F9" s="217"/>
      <c r="G9" s="170"/>
      <c r="H9" s="170"/>
      <c r="I9" s="170"/>
      <c r="J9" s="173" t="s">
        <v>82</v>
      </c>
      <c r="K9" s="189" t="s">
        <v>83</v>
      </c>
      <c r="L9" s="166" t="s">
        <v>74</v>
      </c>
      <c r="M9" s="188" t="s">
        <v>59</v>
      </c>
      <c r="N9" s="164" t="s">
        <v>84</v>
      </c>
      <c r="O9" s="164" t="s">
        <v>62</v>
      </c>
      <c r="P9" s="164" t="s">
        <v>85</v>
      </c>
      <c r="Q9" s="164" t="s">
        <v>86</v>
      </c>
      <c r="R9" s="211"/>
      <c r="S9" s="170"/>
      <c r="T9" s="222"/>
    </row>
    <row r="10" spans="1:20" ht="88.5" customHeight="1">
      <c r="A10" s="178"/>
      <c r="B10" s="179"/>
      <c r="C10" s="165"/>
      <c r="D10" s="165"/>
      <c r="E10" s="165"/>
      <c r="F10" s="208"/>
      <c r="G10" s="165"/>
      <c r="H10" s="165"/>
      <c r="I10" s="165"/>
      <c r="J10" s="173"/>
      <c r="K10" s="189"/>
      <c r="L10" s="210"/>
      <c r="M10" s="188"/>
      <c r="N10" s="165"/>
      <c r="O10" s="165" t="s">
        <v>62</v>
      </c>
      <c r="P10" s="165" t="s">
        <v>85</v>
      </c>
      <c r="Q10" s="165" t="s">
        <v>86</v>
      </c>
      <c r="R10" s="209"/>
      <c r="S10" s="165"/>
      <c r="T10" s="223"/>
    </row>
    <row r="11" spans="1:20" ht="11.25" customHeight="1">
      <c r="A11" s="228" t="s">
        <v>4</v>
      </c>
      <c r="B11" s="229"/>
      <c r="C11" s="56">
        <v>1</v>
      </c>
      <c r="D11" s="56">
        <v>2</v>
      </c>
      <c r="E11" s="56">
        <v>3</v>
      </c>
      <c r="F11" s="56">
        <v>4</v>
      </c>
      <c r="G11" s="56">
        <v>5</v>
      </c>
      <c r="H11" s="56">
        <v>6</v>
      </c>
      <c r="I11" s="56">
        <v>7</v>
      </c>
      <c r="J11" s="56">
        <v>8</v>
      </c>
      <c r="K11" s="56">
        <v>9</v>
      </c>
      <c r="L11" s="56">
        <v>10</v>
      </c>
      <c r="M11" s="56">
        <v>11</v>
      </c>
      <c r="N11" s="56">
        <v>12</v>
      </c>
      <c r="O11" s="56">
        <v>13</v>
      </c>
      <c r="P11" s="56">
        <v>14</v>
      </c>
      <c r="Q11" s="56">
        <v>15</v>
      </c>
      <c r="R11" s="56">
        <v>16</v>
      </c>
      <c r="S11" s="56">
        <v>17</v>
      </c>
      <c r="T11" s="56">
        <v>18</v>
      </c>
    </row>
    <row r="12" spans="1:20" s="49" customFormat="1" ht="18.75" customHeight="1">
      <c r="A12" s="213" t="s">
        <v>17</v>
      </c>
      <c r="B12" s="214"/>
      <c r="C12" s="46">
        <f>C13+C20</f>
        <v>77592633</v>
      </c>
      <c r="D12" s="46">
        <f aca="true" t="shared" si="0" ref="D12:R12">D13+D20</f>
        <v>62586113</v>
      </c>
      <c r="E12" s="46">
        <f t="shared" si="0"/>
        <v>15006520</v>
      </c>
      <c r="F12" s="46">
        <f t="shared" si="0"/>
        <v>26130</v>
      </c>
      <c r="G12" s="46">
        <f t="shared" si="0"/>
        <v>0</v>
      </c>
      <c r="H12" s="46">
        <f t="shared" si="0"/>
        <v>77566503</v>
      </c>
      <c r="I12" s="46">
        <f t="shared" si="0"/>
        <v>57374136</v>
      </c>
      <c r="J12" s="46">
        <f t="shared" si="0"/>
        <v>3714110</v>
      </c>
      <c r="K12" s="46">
        <f t="shared" si="0"/>
        <v>539760</v>
      </c>
      <c r="L12" s="46">
        <f t="shared" si="0"/>
        <v>32420</v>
      </c>
      <c r="M12" s="46">
        <f t="shared" si="0"/>
        <v>42795152</v>
      </c>
      <c r="N12" s="46">
        <f t="shared" si="0"/>
        <v>6908732</v>
      </c>
      <c r="O12" s="46">
        <f t="shared" si="0"/>
        <v>2605432</v>
      </c>
      <c r="P12" s="46">
        <f t="shared" si="0"/>
        <v>0</v>
      </c>
      <c r="Q12" s="46">
        <f t="shared" si="0"/>
        <v>778530</v>
      </c>
      <c r="R12" s="46">
        <f t="shared" si="0"/>
        <v>20192367</v>
      </c>
      <c r="S12" s="47">
        <f aca="true" t="shared" si="1" ref="S12:S19">SUM(M12:R12)</f>
        <v>73280213</v>
      </c>
      <c r="T12" s="48">
        <f>(J12+K12+L12)/I12</f>
        <v>0.07470770453083599</v>
      </c>
    </row>
    <row r="13" spans="1:20" s="49" customFormat="1" ht="16.5" customHeight="1">
      <c r="A13" s="57" t="s">
        <v>0</v>
      </c>
      <c r="B13" s="58" t="s">
        <v>99</v>
      </c>
      <c r="C13" s="59">
        <f aca="true" t="shared" si="2" ref="C13:R13">SUM(C14:C19)</f>
        <v>2426703</v>
      </c>
      <c r="D13" s="59">
        <f t="shared" si="2"/>
        <v>2364363</v>
      </c>
      <c r="E13" s="59">
        <f t="shared" si="2"/>
        <v>62340</v>
      </c>
      <c r="F13" s="59">
        <f t="shared" si="2"/>
        <v>0</v>
      </c>
      <c r="G13" s="59">
        <f t="shared" si="2"/>
        <v>0</v>
      </c>
      <c r="H13" s="59">
        <f t="shared" si="2"/>
        <v>2426703</v>
      </c>
      <c r="I13" s="59">
        <f t="shared" si="2"/>
        <v>1023644</v>
      </c>
      <c r="J13" s="59">
        <f t="shared" si="2"/>
        <v>25759</v>
      </c>
      <c r="K13" s="59">
        <f t="shared" si="2"/>
        <v>19600</v>
      </c>
      <c r="L13" s="59">
        <f t="shared" si="2"/>
        <v>8825</v>
      </c>
      <c r="M13" s="59">
        <f t="shared" si="2"/>
        <v>316255</v>
      </c>
      <c r="N13" s="59">
        <f t="shared" si="2"/>
        <v>24915</v>
      </c>
      <c r="O13" s="59">
        <f t="shared" si="2"/>
        <v>0</v>
      </c>
      <c r="P13" s="59">
        <f t="shared" si="2"/>
        <v>0</v>
      </c>
      <c r="Q13" s="59">
        <f t="shared" si="2"/>
        <v>628290</v>
      </c>
      <c r="R13" s="59">
        <f t="shared" si="2"/>
        <v>1403059</v>
      </c>
      <c r="S13" s="60">
        <f t="shared" si="1"/>
        <v>2372519</v>
      </c>
      <c r="T13" s="61">
        <f aca="true" t="shared" si="3" ref="T13:T62">(J13+K13+L13)/I13</f>
        <v>0.052932464802216396</v>
      </c>
    </row>
    <row r="14" spans="1:20" s="44" customFormat="1" ht="16.5" customHeight="1">
      <c r="A14" s="27" t="s">
        <v>24</v>
      </c>
      <c r="B14" s="28" t="s">
        <v>100</v>
      </c>
      <c r="C14" s="42">
        <f aca="true" t="shared" si="4" ref="C14:C19">D14+E14</f>
        <v>584484</v>
      </c>
      <c r="D14" s="37">
        <v>532044</v>
      </c>
      <c r="E14" s="37">
        <v>52440</v>
      </c>
      <c r="F14" s="42"/>
      <c r="G14" s="42"/>
      <c r="H14" s="42">
        <f>I14+R14</f>
        <v>584484</v>
      </c>
      <c r="I14" s="42">
        <f aca="true" t="shared" si="5" ref="I14:I19">SUM(J14:Q14)</f>
        <v>166740</v>
      </c>
      <c r="J14" s="37">
        <v>25759</v>
      </c>
      <c r="K14" s="37"/>
      <c r="L14" s="37"/>
      <c r="M14" s="37">
        <v>140981</v>
      </c>
      <c r="N14" s="37"/>
      <c r="O14" s="37"/>
      <c r="P14" s="62"/>
      <c r="Q14" s="37"/>
      <c r="R14" s="37">
        <v>417744</v>
      </c>
      <c r="S14" s="43">
        <f t="shared" si="1"/>
        <v>558725</v>
      </c>
      <c r="T14" s="38">
        <f t="shared" si="3"/>
        <v>0.15448602614849466</v>
      </c>
    </row>
    <row r="15" spans="1:20" s="44" customFormat="1" ht="16.5" customHeight="1">
      <c r="A15" s="27" t="s">
        <v>25</v>
      </c>
      <c r="B15" s="29" t="s">
        <v>101</v>
      </c>
      <c r="C15" s="42">
        <f t="shared" si="4"/>
        <v>270240</v>
      </c>
      <c r="D15" s="37">
        <v>270240</v>
      </c>
      <c r="E15" s="37"/>
      <c r="F15" s="42"/>
      <c r="G15" s="42"/>
      <c r="H15" s="42">
        <f>I15+R15</f>
        <v>270240</v>
      </c>
      <c r="I15" s="42">
        <f t="shared" si="5"/>
        <v>28425</v>
      </c>
      <c r="J15" s="37"/>
      <c r="K15" s="37">
        <v>19600</v>
      </c>
      <c r="L15" s="37">
        <v>8825</v>
      </c>
      <c r="M15" s="37"/>
      <c r="N15" s="37"/>
      <c r="O15" s="37"/>
      <c r="P15" s="62"/>
      <c r="Q15" s="37"/>
      <c r="R15" s="37">
        <v>241815</v>
      </c>
      <c r="S15" s="43">
        <f t="shared" si="1"/>
        <v>241815</v>
      </c>
      <c r="T15" s="38">
        <f t="shared" si="3"/>
        <v>1</v>
      </c>
    </row>
    <row r="16" spans="1:20" s="44" customFormat="1" ht="16.5" customHeight="1">
      <c r="A16" s="27" t="s">
        <v>30</v>
      </c>
      <c r="B16" s="29" t="s">
        <v>102</v>
      </c>
      <c r="C16" s="42">
        <f t="shared" si="4"/>
        <v>12700</v>
      </c>
      <c r="D16" s="37">
        <v>12700</v>
      </c>
      <c r="E16" s="37"/>
      <c r="F16" s="42"/>
      <c r="G16" s="42"/>
      <c r="H16" s="42">
        <f>I16+R16</f>
        <v>12700</v>
      </c>
      <c r="I16" s="42">
        <f t="shared" si="5"/>
        <v>12700</v>
      </c>
      <c r="J16" s="37"/>
      <c r="K16" s="37"/>
      <c r="L16" s="37"/>
      <c r="M16" s="37">
        <v>12700</v>
      </c>
      <c r="N16" s="37"/>
      <c r="O16" s="37"/>
      <c r="P16" s="62"/>
      <c r="Q16" s="37"/>
      <c r="R16" s="37"/>
      <c r="S16" s="43">
        <f t="shared" si="1"/>
        <v>12700</v>
      </c>
      <c r="T16" s="38">
        <f t="shared" si="3"/>
        <v>0</v>
      </c>
    </row>
    <row r="17" spans="1:20" s="44" customFormat="1" ht="16.5" customHeight="1">
      <c r="A17" s="27" t="s">
        <v>37</v>
      </c>
      <c r="B17" s="28" t="s">
        <v>103</v>
      </c>
      <c r="C17" s="42">
        <f t="shared" si="4"/>
        <v>762881</v>
      </c>
      <c r="D17" s="37">
        <v>762881</v>
      </c>
      <c r="E17" s="37"/>
      <c r="F17" s="42"/>
      <c r="G17" s="42"/>
      <c r="H17" s="42">
        <f>I17+R17</f>
        <v>762881</v>
      </c>
      <c r="I17" s="42">
        <f t="shared" si="5"/>
        <v>679840</v>
      </c>
      <c r="J17" s="37"/>
      <c r="K17" s="37"/>
      <c r="L17" s="37"/>
      <c r="M17" s="37">
        <v>51550</v>
      </c>
      <c r="N17" s="37"/>
      <c r="O17" s="37"/>
      <c r="P17" s="62"/>
      <c r="Q17" s="37">
        <v>628290</v>
      </c>
      <c r="R17" s="37">
        <v>83041</v>
      </c>
      <c r="S17" s="43">
        <f t="shared" si="1"/>
        <v>762881</v>
      </c>
      <c r="T17" s="38">
        <f t="shared" si="3"/>
        <v>0</v>
      </c>
    </row>
    <row r="18" spans="1:20" s="44" customFormat="1" ht="16.5" customHeight="1">
      <c r="A18" s="27" t="s">
        <v>38</v>
      </c>
      <c r="B18" s="28" t="s">
        <v>104</v>
      </c>
      <c r="C18" s="42">
        <f t="shared" si="4"/>
        <v>796398</v>
      </c>
      <c r="D18" s="37">
        <v>786498</v>
      </c>
      <c r="E18" s="37">
        <v>9900</v>
      </c>
      <c r="F18" s="42"/>
      <c r="G18" s="42"/>
      <c r="H18" s="42">
        <f aca="true" t="shared" si="6" ref="H18:H62">I18+R18</f>
        <v>796398</v>
      </c>
      <c r="I18" s="42">
        <f t="shared" si="5"/>
        <v>135939</v>
      </c>
      <c r="J18" s="37"/>
      <c r="K18" s="37"/>
      <c r="L18" s="37"/>
      <c r="M18" s="37">
        <v>111024</v>
      </c>
      <c r="N18" s="37">
        <v>24915</v>
      </c>
      <c r="O18" s="37"/>
      <c r="P18" s="62"/>
      <c r="Q18" s="37"/>
      <c r="R18" s="37">
        <v>660459</v>
      </c>
      <c r="S18" s="43">
        <f t="shared" si="1"/>
        <v>796398</v>
      </c>
      <c r="T18" s="38">
        <f t="shared" si="3"/>
        <v>0</v>
      </c>
    </row>
    <row r="19" spans="1:20" s="44" customFormat="1" ht="16.5" customHeight="1">
      <c r="A19" s="27">
        <v>6</v>
      </c>
      <c r="B19" s="28" t="s">
        <v>105</v>
      </c>
      <c r="C19" s="42">
        <f t="shared" si="4"/>
        <v>0</v>
      </c>
      <c r="D19" s="37"/>
      <c r="E19" s="37"/>
      <c r="F19" s="42"/>
      <c r="G19" s="42"/>
      <c r="H19" s="42">
        <f t="shared" si="6"/>
        <v>0</v>
      </c>
      <c r="I19" s="42">
        <f t="shared" si="5"/>
        <v>0</v>
      </c>
      <c r="J19" s="37"/>
      <c r="K19" s="37"/>
      <c r="L19" s="37"/>
      <c r="M19" s="37"/>
      <c r="N19" s="37"/>
      <c r="O19" s="37"/>
      <c r="P19" s="62"/>
      <c r="Q19" s="63"/>
      <c r="R19" s="37"/>
      <c r="S19" s="43">
        <f t="shared" si="1"/>
        <v>0</v>
      </c>
      <c r="T19" s="38"/>
    </row>
    <row r="20" spans="1:20" s="52" customFormat="1" ht="16.5" customHeight="1">
      <c r="A20" s="64" t="s">
        <v>1</v>
      </c>
      <c r="B20" s="65" t="s">
        <v>106</v>
      </c>
      <c r="C20" s="66">
        <f>C21+C30+C35+C41+C45+C49+C52+C56+C60</f>
        <v>75165930</v>
      </c>
      <c r="D20" s="67">
        <f>D21+D30+D35+D41+D45+D49+D52+D56+D60</f>
        <v>60221750</v>
      </c>
      <c r="E20" s="67">
        <f>E21+E30+E35+E41+E45+E49+E52+E56+E60</f>
        <v>14944180</v>
      </c>
      <c r="F20" s="67">
        <f>F21+F30+F35+F41+F45+F49+F52+F56+F60</f>
        <v>26130</v>
      </c>
      <c r="G20" s="67">
        <f>G21+G30+G35+G41+G45+G49+G52+G56+G60</f>
        <v>0</v>
      </c>
      <c r="H20" s="67">
        <f t="shared" si="6"/>
        <v>75139800</v>
      </c>
      <c r="I20" s="67">
        <f aca="true" t="shared" si="7" ref="I20:R20">I21+I30+I35+I41+I45+I49+I52+I56+I60</f>
        <v>56350492</v>
      </c>
      <c r="J20" s="67">
        <f t="shared" si="7"/>
        <v>3688351</v>
      </c>
      <c r="K20" s="67">
        <f t="shared" si="7"/>
        <v>520160</v>
      </c>
      <c r="L20" s="67">
        <f t="shared" si="7"/>
        <v>23595</v>
      </c>
      <c r="M20" s="67">
        <f t="shared" si="7"/>
        <v>42478897</v>
      </c>
      <c r="N20" s="67">
        <f t="shared" si="7"/>
        <v>6883817</v>
      </c>
      <c r="O20" s="67">
        <f t="shared" si="7"/>
        <v>2605432</v>
      </c>
      <c r="P20" s="67">
        <f t="shared" si="7"/>
        <v>0</v>
      </c>
      <c r="Q20" s="67">
        <f t="shared" si="7"/>
        <v>150240</v>
      </c>
      <c r="R20" s="67">
        <f t="shared" si="7"/>
        <v>18789308</v>
      </c>
      <c r="S20" s="67">
        <f aca="true" t="shared" si="8" ref="S20:S62">SUM(M20:R20)</f>
        <v>70907694</v>
      </c>
      <c r="T20" s="68">
        <f t="shared" si="3"/>
        <v>0.07510326617911339</v>
      </c>
    </row>
    <row r="21" spans="1:20" s="52" customFormat="1" ht="16.5" customHeight="1">
      <c r="A21" s="64" t="s">
        <v>24</v>
      </c>
      <c r="B21" s="69" t="s">
        <v>107</v>
      </c>
      <c r="C21" s="66">
        <f>SUM(C22:C29)</f>
        <v>26937954</v>
      </c>
      <c r="D21" s="66">
        <f aca="true" t="shared" si="9" ref="D21:R21">SUM(D22:D29)</f>
        <v>14212783</v>
      </c>
      <c r="E21" s="66">
        <f t="shared" si="9"/>
        <v>12725171</v>
      </c>
      <c r="F21" s="66">
        <f t="shared" si="9"/>
        <v>26130</v>
      </c>
      <c r="G21" s="66">
        <f t="shared" si="9"/>
        <v>0</v>
      </c>
      <c r="H21" s="66">
        <f t="shared" si="6"/>
        <v>26911824</v>
      </c>
      <c r="I21" s="66">
        <f t="shared" si="9"/>
        <v>17026981</v>
      </c>
      <c r="J21" s="66">
        <f t="shared" si="9"/>
        <v>3129349</v>
      </c>
      <c r="K21" s="66">
        <f t="shared" si="9"/>
        <v>367281</v>
      </c>
      <c r="L21" s="66">
        <f t="shared" si="9"/>
        <v>0</v>
      </c>
      <c r="M21" s="66">
        <f t="shared" si="9"/>
        <v>13530351</v>
      </c>
      <c r="N21" s="66">
        <f t="shared" si="9"/>
        <v>0</v>
      </c>
      <c r="O21" s="66">
        <f t="shared" si="9"/>
        <v>0</v>
      </c>
      <c r="P21" s="66">
        <f t="shared" si="9"/>
        <v>0</v>
      </c>
      <c r="Q21" s="66">
        <f t="shared" si="9"/>
        <v>0</v>
      </c>
      <c r="R21" s="66">
        <f t="shared" si="9"/>
        <v>9884843</v>
      </c>
      <c r="S21" s="66">
        <f t="shared" si="8"/>
        <v>23415194</v>
      </c>
      <c r="T21" s="68">
        <f t="shared" si="3"/>
        <v>0.20535819003967878</v>
      </c>
    </row>
    <row r="22" spans="1:20" ht="16.5" customHeight="1">
      <c r="A22" s="27" t="s">
        <v>26</v>
      </c>
      <c r="B22" s="29" t="s">
        <v>108</v>
      </c>
      <c r="C22" s="42">
        <f aca="true" t="shared" si="10" ref="C22:C29">D22+E22</f>
        <v>6766786</v>
      </c>
      <c r="D22" s="42">
        <v>6202662</v>
      </c>
      <c r="E22" s="42">
        <v>564124</v>
      </c>
      <c r="F22" s="42"/>
      <c r="G22" s="42"/>
      <c r="H22" s="42">
        <f t="shared" si="6"/>
        <v>6766786</v>
      </c>
      <c r="I22" s="42">
        <f>SUM(J22:Q22)</f>
        <v>597931</v>
      </c>
      <c r="J22" s="42">
        <v>564937</v>
      </c>
      <c r="K22" s="42"/>
      <c r="L22" s="42"/>
      <c r="M22" s="42">
        <v>32994</v>
      </c>
      <c r="N22" s="42"/>
      <c r="O22" s="42"/>
      <c r="P22" s="42"/>
      <c r="Q22" s="70"/>
      <c r="R22" s="43">
        <v>6168855</v>
      </c>
      <c r="S22" s="43">
        <f t="shared" si="8"/>
        <v>6201849</v>
      </c>
      <c r="T22" s="38">
        <f t="shared" si="3"/>
        <v>0.9448197200011372</v>
      </c>
    </row>
    <row r="23" spans="1:20" ht="16.5" customHeight="1">
      <c r="A23" s="27" t="s">
        <v>27</v>
      </c>
      <c r="B23" s="29" t="s">
        <v>112</v>
      </c>
      <c r="C23" s="42">
        <f t="shared" si="10"/>
        <v>13146156</v>
      </c>
      <c r="D23" s="42">
        <v>2652886</v>
      </c>
      <c r="E23" s="42">
        <v>10493270</v>
      </c>
      <c r="F23" s="42"/>
      <c r="G23" s="42"/>
      <c r="H23" s="42">
        <f t="shared" si="6"/>
        <v>13146156</v>
      </c>
      <c r="I23" s="42">
        <f aca="true" t="shared" si="11" ref="I23:I29">SUM(J23:Q23)</f>
        <v>12450389</v>
      </c>
      <c r="J23" s="42">
        <v>1435452</v>
      </c>
      <c r="K23" s="42">
        <v>354331</v>
      </c>
      <c r="L23" s="42"/>
      <c r="M23" s="42">
        <v>10660606</v>
      </c>
      <c r="N23" s="42"/>
      <c r="O23" s="42"/>
      <c r="P23" s="42"/>
      <c r="Q23" s="70"/>
      <c r="R23" s="43">
        <v>695767</v>
      </c>
      <c r="S23" s="43">
        <f t="shared" si="8"/>
        <v>11356373</v>
      </c>
      <c r="T23" s="38">
        <f t="shared" si="3"/>
        <v>0.14375317911753602</v>
      </c>
    </row>
    <row r="24" spans="1:20" ht="16.5" customHeight="1">
      <c r="A24" s="27" t="s">
        <v>58</v>
      </c>
      <c r="B24" s="29" t="s">
        <v>114</v>
      </c>
      <c r="C24" s="42">
        <f t="shared" si="10"/>
        <v>1699543</v>
      </c>
      <c r="D24" s="42">
        <v>1525363</v>
      </c>
      <c r="E24" s="42">
        <v>174180</v>
      </c>
      <c r="F24" s="42">
        <v>26130</v>
      </c>
      <c r="G24" s="42"/>
      <c r="H24" s="42">
        <f t="shared" si="6"/>
        <v>1673413</v>
      </c>
      <c r="I24" s="42">
        <f t="shared" si="11"/>
        <v>1277244</v>
      </c>
      <c r="J24" s="42">
        <v>105180</v>
      </c>
      <c r="K24" s="42">
        <v>2700</v>
      </c>
      <c r="L24" s="42"/>
      <c r="M24" s="42">
        <v>1169364</v>
      </c>
      <c r="N24" s="42"/>
      <c r="O24" s="42"/>
      <c r="P24" s="42"/>
      <c r="Q24" s="70"/>
      <c r="R24" s="43">
        <v>396169</v>
      </c>
      <c r="S24" s="43">
        <f t="shared" si="8"/>
        <v>1565533</v>
      </c>
      <c r="T24" s="38">
        <f t="shared" si="3"/>
        <v>0.0844631096329284</v>
      </c>
    </row>
    <row r="25" spans="1:20" ht="16.5" customHeight="1">
      <c r="A25" s="27" t="s">
        <v>60</v>
      </c>
      <c r="B25" s="29" t="s">
        <v>109</v>
      </c>
      <c r="C25" s="42">
        <f t="shared" si="10"/>
        <v>1687431</v>
      </c>
      <c r="D25" s="42">
        <v>1265007</v>
      </c>
      <c r="E25" s="42">
        <v>422424</v>
      </c>
      <c r="F25" s="42"/>
      <c r="G25" s="42"/>
      <c r="H25" s="42">
        <f t="shared" si="6"/>
        <v>1687431</v>
      </c>
      <c r="I25" s="42">
        <f t="shared" si="11"/>
        <v>897658</v>
      </c>
      <c r="J25" s="42">
        <v>331101</v>
      </c>
      <c r="K25" s="42">
        <v>5050</v>
      </c>
      <c r="L25" s="42"/>
      <c r="M25" s="42">
        <v>561507</v>
      </c>
      <c r="N25" s="42"/>
      <c r="O25" s="42"/>
      <c r="P25" s="42"/>
      <c r="Q25" s="70"/>
      <c r="R25" s="43">
        <v>789773</v>
      </c>
      <c r="S25" s="43">
        <f t="shared" si="8"/>
        <v>1351280</v>
      </c>
      <c r="T25" s="38">
        <f t="shared" si="3"/>
        <v>0.37447557978651114</v>
      </c>
    </row>
    <row r="26" spans="1:20" ht="16.5" customHeight="1">
      <c r="A26" s="27" t="s">
        <v>61</v>
      </c>
      <c r="B26" s="29" t="s">
        <v>170</v>
      </c>
      <c r="C26" s="42">
        <f t="shared" si="10"/>
        <v>996558</v>
      </c>
      <c r="D26" s="42">
        <v>857294</v>
      </c>
      <c r="E26" s="42">
        <v>139264</v>
      </c>
      <c r="F26" s="42"/>
      <c r="G26" s="42"/>
      <c r="H26" s="42">
        <f t="shared" si="6"/>
        <v>996558</v>
      </c>
      <c r="I26" s="42">
        <f t="shared" si="11"/>
        <v>682911</v>
      </c>
      <c r="J26" s="42">
        <v>13380</v>
      </c>
      <c r="K26" s="42">
        <v>5200</v>
      </c>
      <c r="L26" s="42"/>
      <c r="M26" s="42">
        <v>664331</v>
      </c>
      <c r="N26" s="42"/>
      <c r="O26" s="42"/>
      <c r="P26" s="42"/>
      <c r="Q26" s="70"/>
      <c r="R26" s="43">
        <v>313647</v>
      </c>
      <c r="S26" s="43">
        <f t="shared" si="8"/>
        <v>977978</v>
      </c>
      <c r="T26" s="38">
        <f t="shared" si="3"/>
        <v>0.02720705919219342</v>
      </c>
    </row>
    <row r="27" spans="1:20" ht="16.5" customHeight="1">
      <c r="A27" s="27" t="s">
        <v>63</v>
      </c>
      <c r="B27" s="29" t="s">
        <v>113</v>
      </c>
      <c r="C27" s="42">
        <f t="shared" si="10"/>
        <v>809383</v>
      </c>
      <c r="D27" s="42">
        <v>610267</v>
      </c>
      <c r="E27" s="42">
        <v>199116</v>
      </c>
      <c r="F27" s="42"/>
      <c r="G27" s="42"/>
      <c r="H27" s="42">
        <f t="shared" si="6"/>
        <v>809383</v>
      </c>
      <c r="I27" s="42">
        <f t="shared" si="11"/>
        <v>321062</v>
      </c>
      <c r="J27" s="42">
        <v>21450</v>
      </c>
      <c r="K27" s="42"/>
      <c r="L27" s="42"/>
      <c r="M27" s="42">
        <v>299612</v>
      </c>
      <c r="N27" s="42"/>
      <c r="O27" s="42"/>
      <c r="P27" s="42"/>
      <c r="Q27" s="70"/>
      <c r="R27" s="43">
        <v>488321</v>
      </c>
      <c r="S27" s="43">
        <f t="shared" si="8"/>
        <v>787933</v>
      </c>
      <c r="T27" s="38">
        <f t="shared" si="3"/>
        <v>0.06680952588596595</v>
      </c>
    </row>
    <row r="28" spans="1:20" ht="16.5" customHeight="1">
      <c r="A28" s="27" t="s">
        <v>64</v>
      </c>
      <c r="B28" s="29" t="s">
        <v>110</v>
      </c>
      <c r="C28" s="42">
        <f t="shared" si="10"/>
        <v>900399</v>
      </c>
      <c r="D28" s="42">
        <v>774949</v>
      </c>
      <c r="E28" s="42">
        <v>125450</v>
      </c>
      <c r="F28" s="42"/>
      <c r="G28" s="42"/>
      <c r="H28" s="42">
        <f t="shared" si="6"/>
        <v>900399</v>
      </c>
      <c r="I28" s="42">
        <f t="shared" si="11"/>
        <v>160672</v>
      </c>
      <c r="J28" s="42">
        <v>50700</v>
      </c>
      <c r="K28" s="42"/>
      <c r="L28" s="42"/>
      <c r="M28" s="42">
        <v>109972</v>
      </c>
      <c r="N28" s="42"/>
      <c r="O28" s="42"/>
      <c r="P28" s="42"/>
      <c r="Q28" s="70"/>
      <c r="R28" s="43">
        <v>739727</v>
      </c>
      <c r="S28" s="43">
        <f t="shared" si="8"/>
        <v>849699</v>
      </c>
      <c r="T28" s="38">
        <f t="shared" si="3"/>
        <v>0.31554969129655447</v>
      </c>
    </row>
    <row r="29" spans="1:20" ht="16.5" customHeight="1">
      <c r="A29" s="27" t="s">
        <v>72</v>
      </c>
      <c r="B29" s="29" t="s">
        <v>111</v>
      </c>
      <c r="C29" s="42">
        <f t="shared" si="10"/>
        <v>931698</v>
      </c>
      <c r="D29" s="42">
        <v>324355</v>
      </c>
      <c r="E29" s="42">
        <v>607343</v>
      </c>
      <c r="F29" s="42"/>
      <c r="G29" s="42"/>
      <c r="H29" s="42">
        <f t="shared" si="6"/>
        <v>931698</v>
      </c>
      <c r="I29" s="42">
        <f t="shared" si="11"/>
        <v>639114</v>
      </c>
      <c r="J29" s="42">
        <v>607149</v>
      </c>
      <c r="K29" s="42"/>
      <c r="L29" s="42"/>
      <c r="M29" s="42">
        <v>31965</v>
      </c>
      <c r="N29" s="42"/>
      <c r="O29" s="42"/>
      <c r="P29" s="42"/>
      <c r="Q29" s="70"/>
      <c r="R29" s="43">
        <v>292584</v>
      </c>
      <c r="S29" s="43">
        <f t="shared" si="8"/>
        <v>324549</v>
      </c>
      <c r="T29" s="38">
        <f t="shared" si="3"/>
        <v>0.9499854486054131</v>
      </c>
    </row>
    <row r="30" spans="1:20" s="52" customFormat="1" ht="16.5" customHeight="1">
      <c r="A30" s="64" t="s">
        <v>25</v>
      </c>
      <c r="B30" s="71" t="s">
        <v>115</v>
      </c>
      <c r="C30" s="67">
        <f>SUM(C31:C34)</f>
        <v>530053</v>
      </c>
      <c r="D30" s="67">
        <f aca="true" t="shared" si="12" ref="D30:R30">SUM(D31:D34)</f>
        <v>508583</v>
      </c>
      <c r="E30" s="67">
        <f t="shared" si="12"/>
        <v>21470</v>
      </c>
      <c r="F30" s="67">
        <f t="shared" si="12"/>
        <v>0</v>
      </c>
      <c r="G30" s="67">
        <f t="shared" si="12"/>
        <v>0</v>
      </c>
      <c r="H30" s="67">
        <f t="shared" si="12"/>
        <v>530053</v>
      </c>
      <c r="I30" s="67">
        <f t="shared" si="12"/>
        <v>33770</v>
      </c>
      <c r="J30" s="67">
        <f t="shared" si="12"/>
        <v>800</v>
      </c>
      <c r="K30" s="67">
        <f t="shared" si="12"/>
        <v>0</v>
      </c>
      <c r="L30" s="67">
        <f t="shared" si="12"/>
        <v>0</v>
      </c>
      <c r="M30" s="67">
        <f t="shared" si="12"/>
        <v>32970</v>
      </c>
      <c r="N30" s="67">
        <f t="shared" si="12"/>
        <v>0</v>
      </c>
      <c r="O30" s="67">
        <f t="shared" si="12"/>
        <v>0</v>
      </c>
      <c r="P30" s="67">
        <f t="shared" si="12"/>
        <v>0</v>
      </c>
      <c r="Q30" s="67">
        <f t="shared" si="12"/>
        <v>0</v>
      </c>
      <c r="R30" s="67">
        <f t="shared" si="12"/>
        <v>496283</v>
      </c>
      <c r="S30" s="72">
        <f t="shared" si="8"/>
        <v>529253</v>
      </c>
      <c r="T30" s="68">
        <f t="shared" si="3"/>
        <v>0.023689665383476458</v>
      </c>
    </row>
    <row r="31" spans="1:20" ht="16.5" customHeight="1">
      <c r="A31" s="27" t="s">
        <v>28</v>
      </c>
      <c r="B31" s="29" t="s">
        <v>116</v>
      </c>
      <c r="C31" s="42">
        <f>D31+E31</f>
        <v>2200</v>
      </c>
      <c r="D31" s="42">
        <v>2200</v>
      </c>
      <c r="E31" s="42"/>
      <c r="F31" s="42"/>
      <c r="G31" s="42"/>
      <c r="H31" s="42">
        <f t="shared" si="6"/>
        <v>2200</v>
      </c>
      <c r="I31" s="42">
        <f>SUM(J31:Q31)</f>
        <v>0</v>
      </c>
      <c r="J31" s="42"/>
      <c r="K31" s="42">
        <v>0</v>
      </c>
      <c r="L31" s="42">
        <v>0</v>
      </c>
      <c r="M31" s="42">
        <v>0</v>
      </c>
      <c r="N31" s="42">
        <v>0</v>
      </c>
      <c r="O31" s="42">
        <v>0</v>
      </c>
      <c r="P31" s="42">
        <v>0</v>
      </c>
      <c r="Q31" s="42">
        <v>0</v>
      </c>
      <c r="R31" s="42">
        <v>2200</v>
      </c>
      <c r="S31" s="43">
        <f t="shared" si="8"/>
        <v>2200</v>
      </c>
      <c r="T31" s="38" t="e">
        <f t="shared" si="3"/>
        <v>#DIV/0!</v>
      </c>
    </row>
    <row r="32" spans="1:20" ht="16.5" customHeight="1">
      <c r="A32" s="27" t="s">
        <v>29</v>
      </c>
      <c r="B32" s="29" t="s">
        <v>117</v>
      </c>
      <c r="C32" s="42">
        <f aca="true" t="shared" si="13" ref="C32:C62">D32+E32</f>
        <v>135883</v>
      </c>
      <c r="D32" s="42">
        <v>119447</v>
      </c>
      <c r="E32" s="42">
        <v>16436</v>
      </c>
      <c r="F32" s="42"/>
      <c r="G32" s="42"/>
      <c r="H32" s="42">
        <f t="shared" si="6"/>
        <v>135883</v>
      </c>
      <c r="I32" s="42">
        <f>SUM(J32:Q32)</f>
        <v>20436</v>
      </c>
      <c r="J32" s="42">
        <v>200</v>
      </c>
      <c r="K32" s="42">
        <v>0</v>
      </c>
      <c r="L32" s="42">
        <v>0</v>
      </c>
      <c r="M32" s="42">
        <v>20236</v>
      </c>
      <c r="N32" s="42">
        <v>0</v>
      </c>
      <c r="O32" s="42">
        <v>0</v>
      </c>
      <c r="P32" s="42">
        <v>0</v>
      </c>
      <c r="Q32" s="42">
        <v>0</v>
      </c>
      <c r="R32" s="42">
        <v>115447</v>
      </c>
      <c r="S32" s="43">
        <f t="shared" si="8"/>
        <v>135683</v>
      </c>
      <c r="T32" s="38">
        <f t="shared" si="3"/>
        <v>0.009786651008025053</v>
      </c>
    </row>
    <row r="33" spans="1:20" ht="16.5" customHeight="1">
      <c r="A33" s="27" t="s">
        <v>118</v>
      </c>
      <c r="B33" s="29" t="s">
        <v>119</v>
      </c>
      <c r="C33" s="42">
        <f t="shared" si="13"/>
        <v>149237</v>
      </c>
      <c r="D33" s="42">
        <v>145237</v>
      </c>
      <c r="E33" s="42">
        <v>4000</v>
      </c>
      <c r="F33" s="42"/>
      <c r="G33" s="42"/>
      <c r="H33" s="42">
        <f t="shared" si="6"/>
        <v>149237</v>
      </c>
      <c r="I33" s="42">
        <f>SUM(J33:Q33)</f>
        <v>4500</v>
      </c>
      <c r="J33" s="42">
        <v>400</v>
      </c>
      <c r="K33" s="42">
        <v>0</v>
      </c>
      <c r="L33" s="42">
        <v>0</v>
      </c>
      <c r="M33" s="42">
        <v>4100</v>
      </c>
      <c r="N33" s="42">
        <v>0</v>
      </c>
      <c r="O33" s="42">
        <v>0</v>
      </c>
      <c r="P33" s="42">
        <v>0</v>
      </c>
      <c r="Q33" s="42">
        <v>0</v>
      </c>
      <c r="R33" s="42">
        <v>144737</v>
      </c>
      <c r="S33" s="43">
        <f t="shared" si="8"/>
        <v>148837</v>
      </c>
      <c r="T33" s="38">
        <f t="shared" si="3"/>
        <v>0.08888888888888889</v>
      </c>
    </row>
    <row r="34" spans="1:20" ht="16.5" customHeight="1">
      <c r="A34" s="27" t="s">
        <v>120</v>
      </c>
      <c r="B34" s="29" t="s">
        <v>121</v>
      </c>
      <c r="C34" s="42">
        <f t="shared" si="13"/>
        <v>242733</v>
      </c>
      <c r="D34" s="42">
        <v>241699</v>
      </c>
      <c r="E34" s="42">
        <v>1034</v>
      </c>
      <c r="F34" s="42"/>
      <c r="G34" s="42"/>
      <c r="H34" s="42">
        <f t="shared" si="6"/>
        <v>242733</v>
      </c>
      <c r="I34" s="42">
        <f>SUM(J34:Q34)</f>
        <v>8834</v>
      </c>
      <c r="J34" s="42">
        <v>200</v>
      </c>
      <c r="K34" s="42">
        <v>0</v>
      </c>
      <c r="L34" s="42">
        <v>0</v>
      </c>
      <c r="M34" s="42">
        <v>8634</v>
      </c>
      <c r="N34" s="42">
        <v>0</v>
      </c>
      <c r="O34" s="42">
        <v>0</v>
      </c>
      <c r="P34" s="42">
        <v>0</v>
      </c>
      <c r="Q34" s="42">
        <v>0</v>
      </c>
      <c r="R34" s="42">
        <v>233899</v>
      </c>
      <c r="S34" s="43">
        <f t="shared" si="8"/>
        <v>242533</v>
      </c>
      <c r="T34" s="38">
        <f t="shared" si="3"/>
        <v>0.022639800769753225</v>
      </c>
    </row>
    <row r="35" spans="1:20" s="52" customFormat="1" ht="16.5" customHeight="1">
      <c r="A35" s="64" t="s">
        <v>30</v>
      </c>
      <c r="B35" s="69" t="s">
        <v>122</v>
      </c>
      <c r="C35" s="66">
        <f>SUM(C36:C40)</f>
        <v>9103308</v>
      </c>
      <c r="D35" s="66">
        <f aca="true" t="shared" si="14" ref="D35:R35">SUM(D36:D40)</f>
        <v>8802164</v>
      </c>
      <c r="E35" s="66">
        <f t="shared" si="14"/>
        <v>301144</v>
      </c>
      <c r="F35" s="66">
        <f t="shared" si="14"/>
        <v>0</v>
      </c>
      <c r="G35" s="66">
        <f t="shared" si="14"/>
        <v>0</v>
      </c>
      <c r="H35" s="66">
        <f t="shared" si="14"/>
        <v>9103308</v>
      </c>
      <c r="I35" s="66">
        <f t="shared" si="14"/>
        <v>6556404</v>
      </c>
      <c r="J35" s="66">
        <f t="shared" si="14"/>
        <v>91862</v>
      </c>
      <c r="K35" s="66">
        <f t="shared" si="14"/>
        <v>91723</v>
      </c>
      <c r="L35" s="66">
        <f t="shared" si="14"/>
        <v>16724</v>
      </c>
      <c r="M35" s="66">
        <f t="shared" si="14"/>
        <v>3620087</v>
      </c>
      <c r="N35" s="66">
        <f t="shared" si="14"/>
        <v>0</v>
      </c>
      <c r="O35" s="66">
        <f t="shared" si="14"/>
        <v>2585768</v>
      </c>
      <c r="P35" s="66">
        <f t="shared" si="14"/>
        <v>0</v>
      </c>
      <c r="Q35" s="66">
        <f t="shared" si="14"/>
        <v>150240</v>
      </c>
      <c r="R35" s="66">
        <f t="shared" si="14"/>
        <v>2546904</v>
      </c>
      <c r="S35" s="73">
        <f t="shared" si="8"/>
        <v>8902999</v>
      </c>
      <c r="T35" s="68">
        <f t="shared" si="3"/>
        <v>0.03055165606024278</v>
      </c>
    </row>
    <row r="36" spans="1:20" ht="16.5" customHeight="1">
      <c r="A36" s="27" t="s">
        <v>65</v>
      </c>
      <c r="B36" s="29" t="s">
        <v>123</v>
      </c>
      <c r="C36" s="42">
        <f t="shared" si="13"/>
        <v>14080</v>
      </c>
      <c r="D36" s="42">
        <v>13880</v>
      </c>
      <c r="E36" s="42">
        <v>200</v>
      </c>
      <c r="F36" s="42"/>
      <c r="G36" s="42"/>
      <c r="H36" s="42">
        <f t="shared" si="6"/>
        <v>14080</v>
      </c>
      <c r="I36" s="42">
        <f>SUM(J36:Q36)</f>
        <v>14080</v>
      </c>
      <c r="J36" s="42">
        <v>14080</v>
      </c>
      <c r="K36" s="42">
        <v>0</v>
      </c>
      <c r="L36" s="42">
        <v>0</v>
      </c>
      <c r="M36" s="42"/>
      <c r="N36" s="42">
        <v>0</v>
      </c>
      <c r="O36" s="42"/>
      <c r="P36" s="42"/>
      <c r="Q36" s="42">
        <v>0</v>
      </c>
      <c r="R36" s="42"/>
      <c r="S36" s="43">
        <f t="shared" si="8"/>
        <v>0</v>
      </c>
      <c r="T36" s="38">
        <f t="shared" si="3"/>
        <v>1</v>
      </c>
    </row>
    <row r="37" spans="1:20" ht="16.5" customHeight="1">
      <c r="A37" s="27" t="s">
        <v>66</v>
      </c>
      <c r="B37" s="29" t="s">
        <v>124</v>
      </c>
      <c r="C37" s="42">
        <f t="shared" si="13"/>
        <v>588381</v>
      </c>
      <c r="D37" s="42">
        <v>586981</v>
      </c>
      <c r="E37" s="42">
        <v>1400</v>
      </c>
      <c r="F37" s="42"/>
      <c r="G37" s="42"/>
      <c r="H37" s="42">
        <f t="shared" si="6"/>
        <v>588381</v>
      </c>
      <c r="I37" s="42">
        <f>SUM(J37:Q37)</f>
        <v>192058</v>
      </c>
      <c r="J37" s="42">
        <v>1800</v>
      </c>
      <c r="K37" s="42">
        <v>10750</v>
      </c>
      <c r="L37" s="42">
        <v>0</v>
      </c>
      <c r="M37" s="42">
        <v>179508</v>
      </c>
      <c r="N37" s="42">
        <v>0</v>
      </c>
      <c r="O37" s="42"/>
      <c r="P37" s="42"/>
      <c r="Q37" s="42">
        <v>0</v>
      </c>
      <c r="R37" s="42">
        <v>396323</v>
      </c>
      <c r="S37" s="43">
        <f t="shared" si="8"/>
        <v>575831</v>
      </c>
      <c r="T37" s="38">
        <f t="shared" si="3"/>
        <v>0.06534484374511866</v>
      </c>
    </row>
    <row r="38" spans="1:21" ht="16.5" customHeight="1">
      <c r="A38" s="27" t="s">
        <v>67</v>
      </c>
      <c r="B38" s="29" t="s">
        <v>125</v>
      </c>
      <c r="C38" s="42">
        <f t="shared" si="13"/>
        <v>1307677</v>
      </c>
      <c r="D38" s="42">
        <v>1280447</v>
      </c>
      <c r="E38" s="42">
        <v>27230</v>
      </c>
      <c r="F38" s="42"/>
      <c r="G38" s="42"/>
      <c r="H38" s="42">
        <f t="shared" si="6"/>
        <v>1307677</v>
      </c>
      <c r="I38" s="42">
        <f>SUM(J38:Q38)</f>
        <v>302237</v>
      </c>
      <c r="J38" s="42">
        <v>450</v>
      </c>
      <c r="K38" s="42">
        <v>731</v>
      </c>
      <c r="L38" s="42">
        <v>11824</v>
      </c>
      <c r="M38" s="42">
        <v>289232</v>
      </c>
      <c r="N38" s="42">
        <v>0</v>
      </c>
      <c r="O38" s="42"/>
      <c r="P38" s="42"/>
      <c r="Q38" s="42">
        <v>0</v>
      </c>
      <c r="R38" s="42">
        <v>1005440</v>
      </c>
      <c r="S38" s="43">
        <f t="shared" si="8"/>
        <v>1294672</v>
      </c>
      <c r="T38" s="38">
        <f t="shared" si="3"/>
        <v>0.04302914600131685</v>
      </c>
      <c r="U38" s="74"/>
    </row>
    <row r="39" spans="1:21" ht="16.5" customHeight="1">
      <c r="A39" s="27" t="s">
        <v>126</v>
      </c>
      <c r="B39" s="29" t="s">
        <v>127</v>
      </c>
      <c r="C39" s="42">
        <f t="shared" si="13"/>
        <v>4546789</v>
      </c>
      <c r="D39" s="42">
        <v>4276875</v>
      </c>
      <c r="E39" s="42">
        <v>269914</v>
      </c>
      <c r="F39" s="42"/>
      <c r="G39" s="42"/>
      <c r="H39" s="42">
        <f t="shared" si="6"/>
        <v>4546789</v>
      </c>
      <c r="I39" s="42">
        <f>SUM(J39:Q39)</f>
        <v>3896641</v>
      </c>
      <c r="J39" s="42">
        <v>60932</v>
      </c>
      <c r="K39" s="42">
        <v>80242</v>
      </c>
      <c r="L39" s="42">
        <v>0</v>
      </c>
      <c r="M39" s="42">
        <v>1019459</v>
      </c>
      <c r="N39" s="42">
        <v>0</v>
      </c>
      <c r="O39" s="42">
        <v>2585768</v>
      </c>
      <c r="P39" s="42"/>
      <c r="Q39" s="42">
        <v>150240</v>
      </c>
      <c r="R39" s="42">
        <v>650148</v>
      </c>
      <c r="S39" s="43">
        <f t="shared" si="8"/>
        <v>4405615</v>
      </c>
      <c r="T39" s="38">
        <f t="shared" si="3"/>
        <v>0.03622966549907985</v>
      </c>
      <c r="U39" s="74"/>
    </row>
    <row r="40" spans="1:21" ht="16.5" customHeight="1">
      <c r="A40" s="27" t="s">
        <v>128</v>
      </c>
      <c r="B40" s="29" t="s">
        <v>129</v>
      </c>
      <c r="C40" s="42">
        <f t="shared" si="13"/>
        <v>2646381</v>
      </c>
      <c r="D40" s="42">
        <v>2643981</v>
      </c>
      <c r="E40" s="42">
        <v>2400</v>
      </c>
      <c r="F40" s="42"/>
      <c r="G40" s="42"/>
      <c r="H40" s="42">
        <f t="shared" si="6"/>
        <v>2646381</v>
      </c>
      <c r="I40" s="42">
        <f>SUM(J40:Q40)</f>
        <v>2151388</v>
      </c>
      <c r="J40" s="42">
        <v>14600</v>
      </c>
      <c r="K40" s="42">
        <v>0</v>
      </c>
      <c r="L40" s="42">
        <v>4900</v>
      </c>
      <c r="M40" s="42">
        <v>2131888</v>
      </c>
      <c r="N40" s="42">
        <v>0</v>
      </c>
      <c r="O40" s="42"/>
      <c r="P40" s="42"/>
      <c r="Q40" s="42">
        <v>0</v>
      </c>
      <c r="R40" s="42">
        <v>494993</v>
      </c>
      <c r="S40" s="43">
        <f t="shared" si="8"/>
        <v>2626881</v>
      </c>
      <c r="T40" s="38">
        <f t="shared" si="3"/>
        <v>0.009063915946356492</v>
      </c>
      <c r="U40" s="74"/>
    </row>
    <row r="41" spans="1:20" s="49" customFormat="1" ht="16.5" customHeight="1">
      <c r="A41" s="64" t="s">
        <v>37</v>
      </c>
      <c r="B41" s="69" t="s">
        <v>130</v>
      </c>
      <c r="C41" s="66">
        <f>D41+E41</f>
        <v>1098802</v>
      </c>
      <c r="D41" s="66">
        <f>D42+D43+D44</f>
        <v>1036874</v>
      </c>
      <c r="E41" s="66">
        <f>E42+E43+E44</f>
        <v>61928</v>
      </c>
      <c r="F41" s="66">
        <f>F42+F43+F44</f>
        <v>0</v>
      </c>
      <c r="G41" s="66">
        <f>G42+G43+G44</f>
        <v>0</v>
      </c>
      <c r="H41" s="66">
        <f aca="true" t="shared" si="15" ref="H41:R41">SUM(H42:H44)</f>
        <v>1098802</v>
      </c>
      <c r="I41" s="66">
        <f>SUM(I42:I44)</f>
        <v>441341</v>
      </c>
      <c r="J41" s="66">
        <f t="shared" si="15"/>
        <v>8467</v>
      </c>
      <c r="K41" s="66">
        <f t="shared" si="15"/>
        <v>49829</v>
      </c>
      <c r="L41" s="66">
        <f t="shared" si="15"/>
        <v>0</v>
      </c>
      <c r="M41" s="66">
        <f t="shared" si="15"/>
        <v>363381</v>
      </c>
      <c r="N41" s="66">
        <f t="shared" si="15"/>
        <v>0</v>
      </c>
      <c r="O41" s="66">
        <f t="shared" si="15"/>
        <v>19664</v>
      </c>
      <c r="P41" s="66">
        <f t="shared" si="15"/>
        <v>0</v>
      </c>
      <c r="Q41" s="66">
        <f t="shared" si="15"/>
        <v>0</v>
      </c>
      <c r="R41" s="66">
        <f t="shared" si="15"/>
        <v>657461</v>
      </c>
      <c r="S41" s="66">
        <f t="shared" si="8"/>
        <v>1040506</v>
      </c>
      <c r="T41" s="68">
        <f t="shared" si="3"/>
        <v>0.13208833985512336</v>
      </c>
    </row>
    <row r="42" spans="1:20" s="44" customFormat="1" ht="16.5" customHeight="1">
      <c r="A42" s="36" t="s">
        <v>68</v>
      </c>
      <c r="B42" s="29" t="s">
        <v>131</v>
      </c>
      <c r="C42" s="42">
        <f t="shared" si="13"/>
        <v>143457</v>
      </c>
      <c r="D42" s="42">
        <v>112757</v>
      </c>
      <c r="E42" s="42">
        <v>30700</v>
      </c>
      <c r="F42" s="42"/>
      <c r="G42" s="42"/>
      <c r="H42" s="42">
        <f t="shared" si="6"/>
        <v>143457</v>
      </c>
      <c r="I42" s="42">
        <f>SUM(J42:Q42)</f>
        <v>95344</v>
      </c>
      <c r="J42" s="42">
        <v>700</v>
      </c>
      <c r="K42" s="42">
        <v>13816</v>
      </c>
      <c r="L42" s="42"/>
      <c r="M42" s="42">
        <v>80828</v>
      </c>
      <c r="N42" s="42"/>
      <c r="O42" s="42"/>
      <c r="P42" s="42"/>
      <c r="Q42" s="42"/>
      <c r="R42" s="42">
        <v>48113</v>
      </c>
      <c r="S42" s="43">
        <f t="shared" si="8"/>
        <v>128941</v>
      </c>
      <c r="T42" s="38">
        <f t="shared" si="3"/>
        <v>0.1522486994462158</v>
      </c>
    </row>
    <row r="43" spans="1:20" s="44" customFormat="1" ht="16.5" customHeight="1">
      <c r="A43" s="36">
        <v>4.2</v>
      </c>
      <c r="B43" s="29" t="s">
        <v>132</v>
      </c>
      <c r="C43" s="42">
        <f t="shared" si="13"/>
        <v>463342</v>
      </c>
      <c r="D43" s="42">
        <v>457492</v>
      </c>
      <c r="E43" s="42">
        <v>5850</v>
      </c>
      <c r="F43" s="42"/>
      <c r="G43" s="42"/>
      <c r="H43" s="42">
        <f t="shared" si="6"/>
        <v>463342</v>
      </c>
      <c r="I43" s="42">
        <f>SUM(J43:Q43)</f>
        <v>147939</v>
      </c>
      <c r="J43" s="42">
        <v>6425</v>
      </c>
      <c r="K43" s="42">
        <v>18013</v>
      </c>
      <c r="L43" s="42"/>
      <c r="M43" s="42">
        <v>103837</v>
      </c>
      <c r="N43" s="42"/>
      <c r="O43" s="232">
        <v>19664</v>
      </c>
      <c r="P43" s="42"/>
      <c r="Q43" s="42"/>
      <c r="R43" s="42">
        <v>315403</v>
      </c>
      <c r="S43" s="43">
        <f t="shared" si="8"/>
        <v>438904</v>
      </c>
      <c r="T43" s="38">
        <f t="shared" si="3"/>
        <v>0.16518970656824772</v>
      </c>
    </row>
    <row r="44" spans="1:20" s="44" customFormat="1" ht="16.5" customHeight="1">
      <c r="A44" s="36">
        <v>4.3</v>
      </c>
      <c r="B44" s="29" t="s">
        <v>133</v>
      </c>
      <c r="C44" s="42">
        <f t="shared" si="13"/>
        <v>492003</v>
      </c>
      <c r="D44" s="42">
        <v>466625</v>
      </c>
      <c r="E44" s="42">
        <v>25378</v>
      </c>
      <c r="F44" s="42"/>
      <c r="G44" s="42"/>
      <c r="H44" s="42">
        <f t="shared" si="6"/>
        <v>492003</v>
      </c>
      <c r="I44" s="42">
        <f>SUM(J44:Q44)</f>
        <v>198058</v>
      </c>
      <c r="J44" s="42">
        <v>1342</v>
      </c>
      <c r="K44" s="42">
        <v>18000</v>
      </c>
      <c r="L44" s="42"/>
      <c r="M44" s="42">
        <v>178716</v>
      </c>
      <c r="N44" s="42"/>
      <c r="O44" s="42"/>
      <c r="P44" s="42"/>
      <c r="Q44" s="42"/>
      <c r="R44" s="42">
        <v>293945</v>
      </c>
      <c r="S44" s="43">
        <f t="shared" si="8"/>
        <v>472661</v>
      </c>
      <c r="T44" s="38">
        <f t="shared" si="3"/>
        <v>0.09765826172131396</v>
      </c>
    </row>
    <row r="45" spans="1:20" s="49" customFormat="1" ht="16.5" customHeight="1">
      <c r="A45" s="64" t="s">
        <v>38</v>
      </c>
      <c r="B45" s="69" t="s">
        <v>134</v>
      </c>
      <c r="C45" s="66">
        <f>SUM(C46:C48)</f>
        <v>1236578</v>
      </c>
      <c r="D45" s="66">
        <f aca="true" t="shared" si="16" ref="D45:R45">SUM(D46:D48)</f>
        <v>726139</v>
      </c>
      <c r="E45" s="66">
        <f t="shared" si="16"/>
        <v>510439</v>
      </c>
      <c r="F45" s="66">
        <f t="shared" si="16"/>
        <v>0</v>
      </c>
      <c r="G45" s="66">
        <f t="shared" si="16"/>
        <v>0</v>
      </c>
      <c r="H45" s="66">
        <f t="shared" si="16"/>
        <v>1236578</v>
      </c>
      <c r="I45" s="66">
        <f t="shared" si="16"/>
        <v>721639</v>
      </c>
      <c r="J45" s="66">
        <f t="shared" si="16"/>
        <v>36563</v>
      </c>
      <c r="K45" s="66">
        <f t="shared" si="16"/>
        <v>0</v>
      </c>
      <c r="L45" s="66">
        <f t="shared" si="16"/>
        <v>0</v>
      </c>
      <c r="M45" s="66">
        <f t="shared" si="16"/>
        <v>685076</v>
      </c>
      <c r="N45" s="66">
        <f t="shared" si="16"/>
        <v>0</v>
      </c>
      <c r="O45" s="66">
        <f t="shared" si="16"/>
        <v>0</v>
      </c>
      <c r="P45" s="66">
        <f t="shared" si="16"/>
        <v>0</v>
      </c>
      <c r="Q45" s="66">
        <f t="shared" si="16"/>
        <v>0</v>
      </c>
      <c r="R45" s="66">
        <f t="shared" si="16"/>
        <v>514939</v>
      </c>
      <c r="S45" s="73">
        <f t="shared" si="8"/>
        <v>1200015</v>
      </c>
      <c r="T45" s="68">
        <f t="shared" si="3"/>
        <v>0.05066660754199814</v>
      </c>
    </row>
    <row r="46" spans="1:20" s="44" customFormat="1" ht="16.5" customHeight="1">
      <c r="A46" s="27" t="s">
        <v>69</v>
      </c>
      <c r="B46" s="29" t="s">
        <v>135</v>
      </c>
      <c r="C46" s="42">
        <f t="shared" si="13"/>
        <v>341508</v>
      </c>
      <c r="D46" s="42">
        <v>123708</v>
      </c>
      <c r="E46" s="42">
        <v>217800</v>
      </c>
      <c r="F46" s="42"/>
      <c r="G46" s="42"/>
      <c r="H46" s="42">
        <f t="shared" si="6"/>
        <v>341508</v>
      </c>
      <c r="I46" s="42">
        <f>SUM(J46:Q46)</f>
        <v>258900</v>
      </c>
      <c r="J46" s="42"/>
      <c r="K46" s="42"/>
      <c r="L46" s="42"/>
      <c r="M46" s="42">
        <v>258900</v>
      </c>
      <c r="N46" s="42"/>
      <c r="O46" s="42"/>
      <c r="P46" s="42"/>
      <c r="Q46" s="42"/>
      <c r="R46" s="42">
        <v>82608</v>
      </c>
      <c r="S46" s="43">
        <f t="shared" si="8"/>
        <v>341508</v>
      </c>
      <c r="T46" s="38">
        <f t="shared" si="3"/>
        <v>0</v>
      </c>
    </row>
    <row r="47" spans="1:20" s="44" customFormat="1" ht="16.5" customHeight="1">
      <c r="A47" s="27" t="s">
        <v>70</v>
      </c>
      <c r="B47" s="29" t="s">
        <v>136</v>
      </c>
      <c r="C47" s="42">
        <f t="shared" si="13"/>
        <v>471651</v>
      </c>
      <c r="D47" s="42">
        <v>362106</v>
      </c>
      <c r="E47" s="42">
        <v>109545</v>
      </c>
      <c r="F47" s="42"/>
      <c r="G47" s="42"/>
      <c r="H47" s="42">
        <f t="shared" si="6"/>
        <v>471651</v>
      </c>
      <c r="I47" s="42">
        <f>SUM(J47:Q47)</f>
        <v>155645</v>
      </c>
      <c r="J47" s="42">
        <v>26045</v>
      </c>
      <c r="K47" s="42"/>
      <c r="L47" s="42"/>
      <c r="M47" s="42">
        <v>129600</v>
      </c>
      <c r="N47" s="42"/>
      <c r="O47" s="42"/>
      <c r="P47" s="42"/>
      <c r="Q47" s="42"/>
      <c r="R47" s="42">
        <v>316006</v>
      </c>
      <c r="S47" s="43">
        <f t="shared" si="8"/>
        <v>445606</v>
      </c>
      <c r="T47" s="38">
        <f t="shared" si="3"/>
        <v>0.1673359247004401</v>
      </c>
    </row>
    <row r="48" spans="1:20" s="44" customFormat="1" ht="16.5" customHeight="1">
      <c r="A48" s="27" t="s">
        <v>71</v>
      </c>
      <c r="B48" s="29" t="s">
        <v>137</v>
      </c>
      <c r="C48" s="42">
        <f t="shared" si="13"/>
        <v>423419</v>
      </c>
      <c r="D48" s="42">
        <v>240325</v>
      </c>
      <c r="E48" s="42">
        <v>183094</v>
      </c>
      <c r="F48" s="42"/>
      <c r="G48" s="42"/>
      <c r="H48" s="42">
        <f t="shared" si="6"/>
        <v>423419</v>
      </c>
      <c r="I48" s="42">
        <f>SUM(J48:Q48)</f>
        <v>307094</v>
      </c>
      <c r="J48" s="42">
        <v>10518</v>
      </c>
      <c r="K48" s="42"/>
      <c r="L48" s="42"/>
      <c r="M48" s="42">
        <v>296576</v>
      </c>
      <c r="N48" s="42"/>
      <c r="O48" s="42"/>
      <c r="P48" s="42"/>
      <c r="Q48" s="42"/>
      <c r="R48" s="42">
        <v>116325</v>
      </c>
      <c r="S48" s="43">
        <f t="shared" si="8"/>
        <v>412901</v>
      </c>
      <c r="T48" s="38">
        <f t="shared" si="3"/>
        <v>0.034250099318124096</v>
      </c>
    </row>
    <row r="49" spans="1:20" s="49" customFormat="1" ht="16.5" customHeight="1">
      <c r="A49" s="64" t="s">
        <v>39</v>
      </c>
      <c r="B49" s="69" t="s">
        <v>138</v>
      </c>
      <c r="C49" s="66">
        <f aca="true" t="shared" si="17" ref="C49:R49">SUM(C50:C51)</f>
        <v>2512015</v>
      </c>
      <c r="D49" s="66">
        <f t="shared" si="17"/>
        <v>1658971</v>
      </c>
      <c r="E49" s="66">
        <f t="shared" si="17"/>
        <v>853044</v>
      </c>
      <c r="F49" s="66">
        <f t="shared" si="17"/>
        <v>0</v>
      </c>
      <c r="G49" s="66">
        <f t="shared" si="17"/>
        <v>0</v>
      </c>
      <c r="H49" s="66">
        <f t="shared" si="17"/>
        <v>2512015</v>
      </c>
      <c r="I49" s="66">
        <f t="shared" si="17"/>
        <v>1103779</v>
      </c>
      <c r="J49" s="66">
        <f t="shared" si="17"/>
        <v>385794</v>
      </c>
      <c r="K49" s="66">
        <f t="shared" si="17"/>
        <v>11327</v>
      </c>
      <c r="L49" s="66">
        <f t="shared" si="17"/>
        <v>6871</v>
      </c>
      <c r="M49" s="66">
        <f t="shared" si="17"/>
        <v>699787</v>
      </c>
      <c r="N49" s="66">
        <f t="shared" si="17"/>
        <v>0</v>
      </c>
      <c r="O49" s="66">
        <f t="shared" si="17"/>
        <v>0</v>
      </c>
      <c r="P49" s="66">
        <f t="shared" si="17"/>
        <v>0</v>
      </c>
      <c r="Q49" s="66">
        <f t="shared" si="17"/>
        <v>0</v>
      </c>
      <c r="R49" s="66">
        <f t="shared" si="17"/>
        <v>1408236</v>
      </c>
      <c r="S49" s="66">
        <f t="shared" si="8"/>
        <v>2108023</v>
      </c>
      <c r="T49" s="68">
        <f t="shared" si="3"/>
        <v>0.36600805052460683</v>
      </c>
    </row>
    <row r="50" spans="1:20" s="44" customFormat="1" ht="16.5" customHeight="1">
      <c r="A50" s="27" t="s">
        <v>139</v>
      </c>
      <c r="B50" s="29" t="s">
        <v>140</v>
      </c>
      <c r="C50" s="42">
        <f t="shared" si="13"/>
        <v>557975</v>
      </c>
      <c r="D50" s="42">
        <v>520975</v>
      </c>
      <c r="E50" s="42">
        <v>37000</v>
      </c>
      <c r="F50" s="42"/>
      <c r="G50" s="42"/>
      <c r="H50" s="42">
        <f t="shared" si="6"/>
        <v>557975</v>
      </c>
      <c r="I50" s="42">
        <f>SUM(J50:Q50)</f>
        <v>102250</v>
      </c>
      <c r="J50" s="42">
        <v>1400</v>
      </c>
      <c r="K50" s="42">
        <v>9970</v>
      </c>
      <c r="L50" s="42">
        <v>6871</v>
      </c>
      <c r="M50" s="42">
        <v>84009</v>
      </c>
      <c r="N50" s="42"/>
      <c r="O50" s="42"/>
      <c r="P50" s="42"/>
      <c r="Q50" s="42"/>
      <c r="R50" s="42">
        <f>C50-I50</f>
        <v>455725</v>
      </c>
      <c r="S50" s="43">
        <f t="shared" si="8"/>
        <v>539734</v>
      </c>
      <c r="T50" s="38">
        <f t="shared" si="3"/>
        <v>0.1783960880195599</v>
      </c>
    </row>
    <row r="51" spans="1:20" s="44" customFormat="1" ht="16.5" customHeight="1">
      <c r="A51" s="27" t="s">
        <v>141</v>
      </c>
      <c r="B51" s="29" t="s">
        <v>142</v>
      </c>
      <c r="C51" s="42">
        <f t="shared" si="13"/>
        <v>1954040</v>
      </c>
      <c r="D51" s="42">
        <v>1137996</v>
      </c>
      <c r="E51" s="42">
        <v>816044</v>
      </c>
      <c r="F51" s="42"/>
      <c r="G51" s="42"/>
      <c r="H51" s="42">
        <f t="shared" si="6"/>
        <v>1954040</v>
      </c>
      <c r="I51" s="42">
        <f>SUM(J51:Q51)</f>
        <v>1001529</v>
      </c>
      <c r="J51" s="42">
        <v>384394</v>
      </c>
      <c r="K51" s="42">
        <v>1357</v>
      </c>
      <c r="L51" s="42"/>
      <c r="M51" s="42">
        <v>615778</v>
      </c>
      <c r="N51" s="42"/>
      <c r="O51" s="42"/>
      <c r="P51" s="42"/>
      <c r="Q51" s="42"/>
      <c r="R51" s="42">
        <f>C51-I51</f>
        <v>952511</v>
      </c>
      <c r="S51" s="43">
        <f t="shared" si="8"/>
        <v>1568289</v>
      </c>
      <c r="T51" s="38">
        <f t="shared" si="3"/>
        <v>0.385162087168719</v>
      </c>
    </row>
    <row r="52" spans="1:20" s="49" customFormat="1" ht="16.5" customHeight="1">
      <c r="A52" s="64" t="s">
        <v>40</v>
      </c>
      <c r="B52" s="65" t="s">
        <v>143</v>
      </c>
      <c r="C52" s="66">
        <f>SUM(C53:C55)</f>
        <v>29971852</v>
      </c>
      <c r="D52" s="66">
        <f aca="true" t="shared" si="18" ref="D52:R52">SUM(D53:D55)</f>
        <v>29750290</v>
      </c>
      <c r="E52" s="66">
        <f t="shared" si="18"/>
        <v>221562</v>
      </c>
      <c r="F52" s="66">
        <f t="shared" si="18"/>
        <v>0</v>
      </c>
      <c r="G52" s="66">
        <f t="shared" si="18"/>
        <v>0</v>
      </c>
      <c r="H52" s="66">
        <f t="shared" si="18"/>
        <v>29971852</v>
      </c>
      <c r="I52" s="66">
        <f t="shared" si="18"/>
        <v>29590577</v>
      </c>
      <c r="J52" s="66">
        <f t="shared" si="18"/>
        <v>8250</v>
      </c>
      <c r="K52" s="66">
        <f t="shared" si="18"/>
        <v>0</v>
      </c>
      <c r="L52" s="66">
        <f t="shared" si="18"/>
        <v>0</v>
      </c>
      <c r="M52" s="66">
        <f t="shared" si="18"/>
        <v>22716894</v>
      </c>
      <c r="N52" s="66">
        <f t="shared" si="18"/>
        <v>6865433</v>
      </c>
      <c r="O52" s="66">
        <f t="shared" si="18"/>
        <v>0</v>
      </c>
      <c r="P52" s="66">
        <f t="shared" si="18"/>
        <v>0</v>
      </c>
      <c r="Q52" s="66">
        <f t="shared" si="18"/>
        <v>0</v>
      </c>
      <c r="R52" s="66">
        <f t="shared" si="18"/>
        <v>381275</v>
      </c>
      <c r="S52" s="66">
        <f t="shared" si="8"/>
        <v>29963602</v>
      </c>
      <c r="T52" s="68">
        <f t="shared" si="3"/>
        <v>0.0002788049722720851</v>
      </c>
    </row>
    <row r="53" spans="1:20" s="44" customFormat="1" ht="16.5" customHeight="1">
      <c r="A53" s="27" t="s">
        <v>144</v>
      </c>
      <c r="B53" s="29" t="s">
        <v>145</v>
      </c>
      <c r="C53" s="42">
        <f t="shared" si="13"/>
        <v>50545</v>
      </c>
      <c r="D53" s="42">
        <v>50545</v>
      </c>
      <c r="E53" s="42"/>
      <c r="F53" s="42"/>
      <c r="G53" s="42"/>
      <c r="H53" s="42">
        <f t="shared" si="6"/>
        <v>50545</v>
      </c>
      <c r="I53" s="42">
        <f>SUM(J53:Q53)</f>
        <v>16850</v>
      </c>
      <c r="J53" s="42"/>
      <c r="K53" s="42"/>
      <c r="L53" s="42"/>
      <c r="M53" s="42">
        <v>16850</v>
      </c>
      <c r="N53" s="42"/>
      <c r="O53" s="42"/>
      <c r="P53" s="42"/>
      <c r="Q53" s="42"/>
      <c r="R53" s="42">
        <v>33695</v>
      </c>
      <c r="S53" s="43">
        <f t="shared" si="8"/>
        <v>50545</v>
      </c>
      <c r="T53" s="38">
        <f>(J53+K53+L53)/I53</f>
        <v>0</v>
      </c>
    </row>
    <row r="54" spans="1:20" s="44" customFormat="1" ht="16.5" customHeight="1">
      <c r="A54" s="27" t="s">
        <v>146</v>
      </c>
      <c r="B54" s="29" t="s">
        <v>147</v>
      </c>
      <c r="C54" s="42">
        <f t="shared" si="13"/>
        <v>11142175</v>
      </c>
      <c r="D54" s="42">
        <v>11141575</v>
      </c>
      <c r="E54" s="42">
        <v>600</v>
      </c>
      <c r="F54" s="42"/>
      <c r="G54" s="42"/>
      <c r="H54" s="42">
        <f t="shared" si="6"/>
        <v>11142175</v>
      </c>
      <c r="I54" s="42">
        <f>SUM(J54:Q54)</f>
        <v>11008075</v>
      </c>
      <c r="J54" s="42"/>
      <c r="K54" s="42"/>
      <c r="L54" s="42"/>
      <c r="M54" s="42">
        <v>4142642</v>
      </c>
      <c r="N54" s="42">
        <v>6865433</v>
      </c>
      <c r="O54" s="42"/>
      <c r="P54" s="42"/>
      <c r="Q54" s="42"/>
      <c r="R54" s="42">
        <v>134100</v>
      </c>
      <c r="S54" s="43">
        <f t="shared" si="8"/>
        <v>11142175</v>
      </c>
      <c r="T54" s="38">
        <f t="shared" si="3"/>
        <v>0</v>
      </c>
    </row>
    <row r="55" spans="1:20" s="44" customFormat="1" ht="16.5" customHeight="1">
      <c r="A55" s="27" t="s">
        <v>148</v>
      </c>
      <c r="B55" s="29" t="s">
        <v>149</v>
      </c>
      <c r="C55" s="42">
        <f t="shared" si="13"/>
        <v>18779132</v>
      </c>
      <c r="D55" s="42">
        <v>18558170</v>
      </c>
      <c r="E55" s="42">
        <v>220962</v>
      </c>
      <c r="F55" s="42"/>
      <c r="G55" s="42"/>
      <c r="H55" s="42">
        <f t="shared" si="6"/>
        <v>18779132</v>
      </c>
      <c r="I55" s="42">
        <f>SUM(J55:Q55)</f>
        <v>18565652</v>
      </c>
      <c r="J55" s="42">
        <v>8250</v>
      </c>
      <c r="K55" s="42"/>
      <c r="L55" s="42"/>
      <c r="M55" s="42">
        <v>18557402</v>
      </c>
      <c r="N55" s="42"/>
      <c r="O55" s="42"/>
      <c r="P55" s="42"/>
      <c r="Q55" s="42"/>
      <c r="R55" s="42">
        <v>213480</v>
      </c>
      <c r="S55" s="43">
        <f t="shared" si="8"/>
        <v>18770882</v>
      </c>
      <c r="T55" s="38">
        <f t="shared" si="3"/>
        <v>0.00044436898849552924</v>
      </c>
    </row>
    <row r="56" spans="1:20" s="49" customFormat="1" ht="16.5" customHeight="1">
      <c r="A56" s="64" t="s">
        <v>41</v>
      </c>
      <c r="B56" s="69" t="s">
        <v>150</v>
      </c>
      <c r="C56" s="66">
        <f>SUM(C57:C59)</f>
        <v>3365433</v>
      </c>
      <c r="D56" s="66">
        <f aca="true" t="shared" si="19" ref="D56:R56">SUM(D57:D59)</f>
        <v>3223761</v>
      </c>
      <c r="E56" s="66">
        <f t="shared" si="19"/>
        <v>141672</v>
      </c>
      <c r="F56" s="66">
        <f t="shared" si="19"/>
        <v>0</v>
      </c>
      <c r="G56" s="66">
        <f t="shared" si="19"/>
        <v>0</v>
      </c>
      <c r="H56" s="66">
        <f t="shared" si="19"/>
        <v>3365433</v>
      </c>
      <c r="I56" s="66">
        <f t="shared" si="19"/>
        <v>767551</v>
      </c>
      <c r="J56" s="66">
        <f t="shared" si="19"/>
        <v>24998</v>
      </c>
      <c r="K56" s="66">
        <f t="shared" si="19"/>
        <v>0</v>
      </c>
      <c r="L56" s="66">
        <f t="shared" si="19"/>
        <v>0</v>
      </c>
      <c r="M56" s="66">
        <f t="shared" si="19"/>
        <v>724169</v>
      </c>
      <c r="N56" s="66">
        <f t="shared" si="19"/>
        <v>18384</v>
      </c>
      <c r="O56" s="66">
        <f t="shared" si="19"/>
        <v>0</v>
      </c>
      <c r="P56" s="66">
        <f t="shared" si="19"/>
        <v>0</v>
      </c>
      <c r="Q56" s="66">
        <f t="shared" si="19"/>
        <v>0</v>
      </c>
      <c r="R56" s="66">
        <f t="shared" si="19"/>
        <v>2597882</v>
      </c>
      <c r="S56" s="73">
        <f t="shared" si="8"/>
        <v>3340435</v>
      </c>
      <c r="T56" s="68">
        <f t="shared" si="3"/>
        <v>0.032568519876855086</v>
      </c>
    </row>
    <row r="57" spans="1:20" s="44" customFormat="1" ht="16.5" customHeight="1">
      <c r="A57" s="27" t="s">
        <v>151</v>
      </c>
      <c r="B57" s="29" t="s">
        <v>152</v>
      </c>
      <c r="C57" s="42">
        <f t="shared" si="13"/>
        <v>1155452</v>
      </c>
      <c r="D57" s="42">
        <v>1094992</v>
      </c>
      <c r="E57" s="42">
        <v>60460</v>
      </c>
      <c r="F57" s="42"/>
      <c r="G57" s="42"/>
      <c r="H57" s="42">
        <f t="shared" si="6"/>
        <v>1155452</v>
      </c>
      <c r="I57" s="42">
        <f>SUM(J57:Q57)</f>
        <v>62162</v>
      </c>
      <c r="J57" s="42">
        <v>200</v>
      </c>
      <c r="K57" s="42">
        <v>0</v>
      </c>
      <c r="L57" s="42">
        <v>0</v>
      </c>
      <c r="M57" s="42">
        <v>61535</v>
      </c>
      <c r="N57" s="42">
        <v>427</v>
      </c>
      <c r="O57" s="42">
        <v>0</v>
      </c>
      <c r="P57" s="42">
        <v>0</v>
      </c>
      <c r="Q57" s="42">
        <v>0</v>
      </c>
      <c r="R57" s="42">
        <v>1093290</v>
      </c>
      <c r="S57" s="43">
        <f t="shared" si="8"/>
        <v>1155252</v>
      </c>
      <c r="T57" s="38">
        <f t="shared" si="3"/>
        <v>0.0032173996975644282</v>
      </c>
    </row>
    <row r="58" spans="1:20" s="44" customFormat="1" ht="16.5" customHeight="1">
      <c r="A58" s="27" t="s">
        <v>153</v>
      </c>
      <c r="B58" s="29" t="s">
        <v>154</v>
      </c>
      <c r="C58" s="42">
        <f t="shared" si="13"/>
        <v>1130922</v>
      </c>
      <c r="D58" s="42">
        <v>1060408</v>
      </c>
      <c r="E58" s="42">
        <v>70514</v>
      </c>
      <c r="F58" s="42"/>
      <c r="G58" s="42"/>
      <c r="H58" s="42">
        <f t="shared" si="6"/>
        <v>1130922</v>
      </c>
      <c r="I58" s="42">
        <f>SUM(J58:Q58)</f>
        <v>651001</v>
      </c>
      <c r="J58" s="42">
        <v>1186</v>
      </c>
      <c r="K58" s="42">
        <v>0</v>
      </c>
      <c r="L58" s="42">
        <v>0</v>
      </c>
      <c r="M58" s="42">
        <v>641865</v>
      </c>
      <c r="N58" s="42">
        <v>7950</v>
      </c>
      <c r="O58" s="42">
        <v>0</v>
      </c>
      <c r="P58" s="42">
        <v>0</v>
      </c>
      <c r="Q58" s="42">
        <v>0</v>
      </c>
      <c r="R58" s="42">
        <v>479921</v>
      </c>
      <c r="S58" s="43">
        <f t="shared" si="8"/>
        <v>1129736</v>
      </c>
      <c r="T58" s="38">
        <f t="shared" si="3"/>
        <v>0.0018218097975271927</v>
      </c>
    </row>
    <row r="59" spans="1:20" s="44" customFormat="1" ht="16.5" customHeight="1">
      <c r="A59" s="27" t="s">
        <v>155</v>
      </c>
      <c r="B59" s="29" t="s">
        <v>156</v>
      </c>
      <c r="C59" s="42">
        <f t="shared" si="13"/>
        <v>1079059</v>
      </c>
      <c r="D59" s="42">
        <v>1068361</v>
      </c>
      <c r="E59" s="42">
        <v>10698</v>
      </c>
      <c r="F59" s="42"/>
      <c r="G59" s="42"/>
      <c r="H59" s="42">
        <f t="shared" si="6"/>
        <v>1079059</v>
      </c>
      <c r="I59" s="42">
        <f>SUM(J59:Q59)</f>
        <v>54388</v>
      </c>
      <c r="J59" s="42">
        <v>23612</v>
      </c>
      <c r="K59" s="42">
        <v>0</v>
      </c>
      <c r="L59" s="42">
        <v>0</v>
      </c>
      <c r="M59" s="42">
        <v>20769</v>
      </c>
      <c r="N59" s="42">
        <v>10007</v>
      </c>
      <c r="O59" s="42">
        <v>0</v>
      </c>
      <c r="P59" s="42">
        <v>0</v>
      </c>
      <c r="Q59" s="42">
        <v>0</v>
      </c>
      <c r="R59" s="42">
        <v>1024671</v>
      </c>
      <c r="S59" s="43">
        <f t="shared" si="8"/>
        <v>1055447</v>
      </c>
      <c r="T59" s="38">
        <f t="shared" si="3"/>
        <v>0.4341398837978966</v>
      </c>
    </row>
    <row r="60" spans="1:20" s="49" customFormat="1" ht="16.5" customHeight="1">
      <c r="A60" s="64" t="s">
        <v>42</v>
      </c>
      <c r="B60" s="69" t="s">
        <v>157</v>
      </c>
      <c r="C60" s="66">
        <f>SUM(C61:C62)</f>
        <v>409935</v>
      </c>
      <c r="D60" s="66">
        <f aca="true" t="shared" si="20" ref="D60:R60">SUM(D61:D62)</f>
        <v>302185</v>
      </c>
      <c r="E60" s="66">
        <f t="shared" si="20"/>
        <v>107750</v>
      </c>
      <c r="F60" s="66">
        <f t="shared" si="20"/>
        <v>0</v>
      </c>
      <c r="G60" s="66">
        <f t="shared" si="20"/>
        <v>0</v>
      </c>
      <c r="H60" s="66">
        <f t="shared" si="20"/>
        <v>409935</v>
      </c>
      <c r="I60" s="66">
        <f t="shared" si="20"/>
        <v>108450</v>
      </c>
      <c r="J60" s="66">
        <f t="shared" si="20"/>
        <v>2268</v>
      </c>
      <c r="K60" s="66">
        <f t="shared" si="20"/>
        <v>0</v>
      </c>
      <c r="L60" s="66">
        <f t="shared" si="20"/>
        <v>0</v>
      </c>
      <c r="M60" s="66">
        <f t="shared" si="20"/>
        <v>106182</v>
      </c>
      <c r="N60" s="66">
        <f t="shared" si="20"/>
        <v>0</v>
      </c>
      <c r="O60" s="66">
        <f t="shared" si="20"/>
        <v>0</v>
      </c>
      <c r="P60" s="66">
        <f t="shared" si="20"/>
        <v>0</v>
      </c>
      <c r="Q60" s="66">
        <f t="shared" si="20"/>
        <v>0</v>
      </c>
      <c r="R60" s="66">
        <f t="shared" si="20"/>
        <v>301485</v>
      </c>
      <c r="S60" s="73">
        <f t="shared" si="8"/>
        <v>407667</v>
      </c>
      <c r="T60" s="68">
        <f t="shared" si="3"/>
        <v>0.02091286307053942</v>
      </c>
    </row>
    <row r="61" spans="1:20" s="44" customFormat="1" ht="16.5" customHeight="1">
      <c r="A61" s="27" t="s">
        <v>158</v>
      </c>
      <c r="B61" s="29" t="s">
        <v>159</v>
      </c>
      <c r="C61" s="42">
        <f t="shared" si="13"/>
        <v>55121</v>
      </c>
      <c r="D61" s="42">
        <v>55121</v>
      </c>
      <c r="E61" s="42">
        <v>0</v>
      </c>
      <c r="F61" s="42"/>
      <c r="G61" s="42"/>
      <c r="H61" s="42">
        <f>I61+R61</f>
        <v>55121</v>
      </c>
      <c r="I61" s="42">
        <f>SUM(J61:Q61)</f>
        <v>0</v>
      </c>
      <c r="J61" s="42"/>
      <c r="K61" s="42"/>
      <c r="L61" s="42"/>
      <c r="M61" s="42"/>
      <c r="N61" s="42"/>
      <c r="O61" s="42"/>
      <c r="P61" s="42"/>
      <c r="Q61" s="70"/>
      <c r="R61" s="43">
        <v>55121</v>
      </c>
      <c r="S61" s="43">
        <f t="shared" si="8"/>
        <v>55121</v>
      </c>
      <c r="T61" s="38" t="e">
        <f t="shared" si="3"/>
        <v>#DIV/0!</v>
      </c>
    </row>
    <row r="62" spans="1:20" s="44" customFormat="1" ht="16.5" customHeight="1">
      <c r="A62" s="30" t="s">
        <v>160</v>
      </c>
      <c r="B62" s="31" t="s">
        <v>161</v>
      </c>
      <c r="C62" s="45">
        <f t="shared" si="13"/>
        <v>354814</v>
      </c>
      <c r="D62" s="45">
        <v>247064</v>
      </c>
      <c r="E62" s="45">
        <v>107750</v>
      </c>
      <c r="F62" s="45"/>
      <c r="G62" s="45"/>
      <c r="H62" s="45">
        <f t="shared" si="6"/>
        <v>354814</v>
      </c>
      <c r="I62" s="45">
        <f>SUM(J62:Q62)</f>
        <v>108450</v>
      </c>
      <c r="J62" s="45">
        <v>2268</v>
      </c>
      <c r="K62" s="45"/>
      <c r="L62" s="45"/>
      <c r="M62" s="233">
        <v>106182</v>
      </c>
      <c r="N62" s="45"/>
      <c r="O62" s="45"/>
      <c r="P62" s="45"/>
      <c r="Q62" s="75"/>
      <c r="R62" s="76">
        <v>246364</v>
      </c>
      <c r="S62" s="76">
        <f t="shared" si="8"/>
        <v>352546</v>
      </c>
      <c r="T62" s="77">
        <f t="shared" si="3"/>
        <v>0.02091286307053942</v>
      </c>
    </row>
    <row r="63" spans="1:20" s="44" customFormat="1" ht="8.25" customHeight="1">
      <c r="A63" s="34"/>
      <c r="B63" s="35"/>
      <c r="C63" s="78"/>
      <c r="D63" s="78"/>
      <c r="E63" s="78"/>
      <c r="F63" s="78"/>
      <c r="G63" s="79"/>
      <c r="H63" s="79"/>
      <c r="I63" s="79"/>
      <c r="J63" s="79"/>
      <c r="K63" s="79"/>
      <c r="L63" s="79"/>
      <c r="M63" s="78"/>
      <c r="N63" s="78"/>
      <c r="O63" s="78"/>
      <c r="P63" s="78"/>
      <c r="Q63" s="80"/>
      <c r="R63" s="81"/>
      <c r="S63" s="81"/>
      <c r="T63" s="82"/>
    </row>
    <row r="64" spans="1:20" s="84" customFormat="1" ht="20.25" customHeight="1">
      <c r="A64" s="218" t="s">
        <v>175</v>
      </c>
      <c r="B64" s="218"/>
      <c r="C64" s="218"/>
      <c r="D64" s="218"/>
      <c r="E64" s="218"/>
      <c r="F64" s="83"/>
      <c r="G64" s="83"/>
      <c r="H64" s="83"/>
      <c r="I64" s="83"/>
      <c r="J64" s="83"/>
      <c r="K64" s="83"/>
      <c r="L64" s="83"/>
      <c r="M64" s="231" t="s">
        <v>175</v>
      </c>
      <c r="N64" s="231"/>
      <c r="O64" s="231"/>
      <c r="P64" s="231"/>
      <c r="Q64" s="231"/>
      <c r="R64" s="231"/>
      <c r="S64" s="231"/>
      <c r="T64" s="231"/>
    </row>
    <row r="65" spans="1:20" s="88" customFormat="1" ht="21.75" customHeight="1">
      <c r="A65" s="85"/>
      <c r="B65" s="212" t="s">
        <v>3</v>
      </c>
      <c r="C65" s="212"/>
      <c r="D65" s="212"/>
      <c r="E65" s="212"/>
      <c r="F65" s="87"/>
      <c r="G65" s="87"/>
      <c r="H65" s="87"/>
      <c r="I65" s="87"/>
      <c r="J65" s="87"/>
      <c r="K65" s="87"/>
      <c r="L65" s="87"/>
      <c r="M65" s="87"/>
      <c r="N65" s="215" t="s">
        <v>164</v>
      </c>
      <c r="O65" s="215"/>
      <c r="P65" s="215"/>
      <c r="Q65" s="215"/>
      <c r="R65" s="215"/>
      <c r="S65" s="215"/>
      <c r="T65" s="215"/>
    </row>
    <row r="66" spans="2:20" s="89" customFormat="1" ht="27" customHeight="1">
      <c r="B66" s="220"/>
      <c r="C66" s="220"/>
      <c r="D66" s="220"/>
      <c r="E66" s="90"/>
      <c r="F66" s="90"/>
      <c r="G66" s="90"/>
      <c r="H66" s="90"/>
      <c r="I66" s="90"/>
      <c r="J66" s="90"/>
      <c r="K66" s="90"/>
      <c r="L66" s="90"/>
      <c r="M66" s="90"/>
      <c r="N66" s="90"/>
      <c r="O66" s="90"/>
      <c r="P66" s="90"/>
      <c r="Q66" s="90"/>
      <c r="R66" s="90"/>
      <c r="S66" s="90"/>
      <c r="T66" s="90"/>
    </row>
    <row r="67" spans="4:18" s="89" customFormat="1" ht="21.75" customHeight="1">
      <c r="D67" s="90"/>
      <c r="E67" s="90"/>
      <c r="F67" s="90"/>
      <c r="G67" s="90"/>
      <c r="H67" s="90"/>
      <c r="I67" s="90"/>
      <c r="J67" s="90"/>
      <c r="K67" s="90"/>
      <c r="L67" s="90"/>
      <c r="M67" s="90"/>
      <c r="N67" s="90"/>
      <c r="O67" s="90"/>
      <c r="P67" s="90"/>
      <c r="Q67" s="90"/>
      <c r="R67" s="90"/>
    </row>
    <row r="68" spans="1:17" s="89" customFormat="1" ht="17.25" customHeight="1">
      <c r="A68" s="91"/>
      <c r="B68" s="91"/>
      <c r="C68" s="91"/>
      <c r="D68" s="91"/>
      <c r="E68" s="91"/>
      <c r="F68" s="91"/>
      <c r="G68" s="91"/>
      <c r="H68" s="91"/>
      <c r="I68" s="91"/>
      <c r="J68" s="91"/>
      <c r="K68" s="91"/>
      <c r="L68" s="91"/>
      <c r="M68" s="91"/>
      <c r="N68" s="91"/>
      <c r="O68" s="91"/>
      <c r="P68" s="91"/>
      <c r="Q68" s="91"/>
    </row>
    <row r="69" spans="2:19" s="92" customFormat="1" ht="25.5" customHeight="1">
      <c r="B69" s="230" t="s">
        <v>173</v>
      </c>
      <c r="C69" s="230"/>
      <c r="D69" s="230"/>
      <c r="E69" s="230"/>
      <c r="O69" s="230" t="s">
        <v>167</v>
      </c>
      <c r="P69" s="230"/>
      <c r="Q69" s="230"/>
      <c r="R69" s="230"/>
      <c r="S69" s="230"/>
    </row>
    <row r="70" s="89" customFormat="1" ht="53.25" customHeight="1"/>
    <row r="71" s="89" customFormat="1" ht="18.75"/>
    <row r="72" s="89" customFormat="1" ht="18.75"/>
    <row r="73" s="89" customFormat="1" ht="18.75"/>
    <row r="74" s="89" customFormat="1" ht="18.75"/>
    <row r="75" s="89" customFormat="1" ht="18.75"/>
    <row r="76" s="89" customFormat="1" ht="18.75"/>
    <row r="77" s="89" customFormat="1" ht="18.75"/>
    <row r="78" s="89" customFormat="1" ht="18.75"/>
    <row r="79" s="89" customFormat="1" ht="18.75"/>
    <row r="80" s="89" customFormat="1" ht="18.75"/>
    <row r="81" s="89" customFormat="1" ht="18.75"/>
    <row r="82" s="89" customFormat="1" ht="18.75"/>
    <row r="83" s="89" customFormat="1" ht="18.75"/>
    <row r="84" s="89" customFormat="1" ht="18.75"/>
    <row r="85" s="89" customFormat="1" ht="18.75"/>
    <row r="86" s="89" customFormat="1" ht="18.75"/>
    <row r="87" s="89" customFormat="1" ht="18.75"/>
    <row r="88" s="89" customFormat="1" ht="18.75"/>
  </sheetData>
  <sheetProtection/>
  <mergeCells count="45">
    <mergeCell ref="B69:E69"/>
    <mergeCell ref="O69:S69"/>
    <mergeCell ref="A1:C1"/>
    <mergeCell ref="A4:D4"/>
    <mergeCell ref="M64:T64"/>
    <mergeCell ref="P4:T4"/>
    <mergeCell ref="E3:O3"/>
    <mergeCell ref="P3:T3"/>
    <mergeCell ref="E1:O1"/>
    <mergeCell ref="E2:O2"/>
    <mergeCell ref="P2:T2"/>
    <mergeCell ref="P1:T1"/>
    <mergeCell ref="B66:D66"/>
    <mergeCell ref="T6:T10"/>
    <mergeCell ref="H7:H10"/>
    <mergeCell ref="I7:Q7"/>
    <mergeCell ref="I8:I10"/>
    <mergeCell ref="J8:Q8"/>
    <mergeCell ref="N9:N10"/>
    <mergeCell ref="A11:B11"/>
    <mergeCell ref="E9:E10"/>
    <mergeCell ref="R7:R10"/>
    <mergeCell ref="B65:E65"/>
    <mergeCell ref="A12:B12"/>
    <mergeCell ref="N65:T65"/>
    <mergeCell ref="F6:F10"/>
    <mergeCell ref="A64:E64"/>
    <mergeCell ref="G6:G10"/>
    <mergeCell ref="H6:R6"/>
    <mergeCell ref="J9:J10"/>
    <mergeCell ref="Q9:Q10"/>
    <mergeCell ref="K9:K10"/>
    <mergeCell ref="L9:L10"/>
    <mergeCell ref="M9:M10"/>
    <mergeCell ref="O9:O10"/>
    <mergeCell ref="A2:D2"/>
    <mergeCell ref="A6:B10"/>
    <mergeCell ref="D9:D10"/>
    <mergeCell ref="P5:T5"/>
    <mergeCell ref="A3:D3"/>
    <mergeCell ref="C6:E6"/>
    <mergeCell ref="C7:C10"/>
    <mergeCell ref="D7:E8"/>
    <mergeCell ref="S6:S10"/>
    <mergeCell ref="P9:P10"/>
  </mergeCells>
  <printOptions/>
  <pageMargins left="0.2" right="0" top="0.2" bottom="0"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Manh Cuong</cp:lastModifiedBy>
  <cp:lastPrinted>2016-11-02T04:12:38Z</cp:lastPrinted>
  <dcterms:created xsi:type="dcterms:W3CDTF">2004-03-07T02:36:29Z</dcterms:created>
  <dcterms:modified xsi:type="dcterms:W3CDTF">2017-01-11T02:12:07Z</dcterms:modified>
  <cp:category/>
  <cp:version/>
  <cp:contentType/>
  <cp:contentStatus/>
</cp:coreProperties>
</file>